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574" tabRatio="675" activeTab="1"/>
  </bookViews>
  <sheets>
    <sheet name="ETR Worksheet" sheetId="1" r:id="rId1"/>
    <sheet name="School Dist" sheetId="2" r:id="rId2"/>
    <sheet name="County City Others" sheetId="3" r:id="rId3"/>
    <sheet name="50-858" sheetId="4" r:id="rId4"/>
    <sheet name="50-212 pg1" sheetId="5" r:id="rId5"/>
    <sheet name="50-212 pg2" sheetId="6" r:id="rId6"/>
    <sheet name="50-212 pg3" sheetId="7" r:id="rId7"/>
    <sheet name="50-197" sheetId="8" r:id="rId8"/>
    <sheet name="50-198" sheetId="9" r:id="rId9"/>
    <sheet name="50-280 pg1" sheetId="10" state="hidden" r:id="rId10"/>
    <sheet name="50-280 pg2" sheetId="11" state="hidden" r:id="rId11"/>
    <sheet name="50-304" sheetId="12" r:id="rId12"/>
    <sheet name="50-757" sheetId="13" r:id="rId13"/>
    <sheet name="50-777 pg1" sheetId="14" r:id="rId14"/>
    <sheet name="50-777 pg2" sheetId="15" r:id="rId15"/>
    <sheet name="50-786" sheetId="16" r:id="rId16"/>
    <sheet name="50-818" sheetId="17" r:id="rId17"/>
    <sheet name="50-819" sheetId="18" r:id="rId18"/>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7">'50-197'!$A$1:$I$52</definedName>
    <definedName name="_xlnm.Print_Area" localSheetId="8">'50-198'!$A$1:$I$61</definedName>
    <definedName name="_xlnm.Print_Area" localSheetId="4">'50-212 pg1'!$A$1:$M$77</definedName>
    <definedName name="_xlnm.Print_Area" localSheetId="9">'50-280 pg1'!$A$1:$I$50</definedName>
    <definedName name="_xlnm.Print_Area" localSheetId="10">'50-280 pg2'!$A$1:$L$48</definedName>
    <definedName name="_xlnm.Print_Area" localSheetId="11">'50-304'!$A$1:$J$52</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'50-858'!$A$1:$D$109</definedName>
    <definedName name="_xlnm.Print_Area" localSheetId="2">'County City Others'!$A$1:$D$138</definedName>
    <definedName name="_xlnm.Print_Area" localSheetId="0">'ETR Worksheet'!$A$1:$N$48</definedName>
    <definedName name="_xlnm.Print_Area" localSheetId="1">'School Dist'!$A$1:$D$112</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4" hidden="1">'50-212 pg1'!$A$1:$M$77</definedName>
    <definedName name="Z_8C5E928A_97E0_44B1_879D_C91BDD249B4C_.wvu.PrintArea" localSheetId="13" hidden="1">'50-777 pg1'!$A$1:$I$52</definedName>
    <definedName name="Z_8C5E928A_97E0_44B1_879D_C91BDD249B4C_.wvu.PrintArea" localSheetId="2" hidden="1">'County City Others'!$A$2:$D$114</definedName>
    <definedName name="Z_8C5E928A_97E0_44B1_879D_C91BDD249B4C_.wvu.PrintArea" localSheetId="0" hidden="1">'ETR Worksheet'!$A$1:$N$48</definedName>
    <definedName name="Z_8C5E928A_97E0_44B1_879D_C91BDD249B4C_.wvu.PrintArea" localSheetId="1" hidden="1">'School Dist'!$A$1:$D$87</definedName>
    <definedName name="Z_D9C52D58_E81E_4AED_A8BE_73ABBF6179A0_.wvu.PrintArea" localSheetId="2" hidden="1">'County City Others'!$A$2:$D$114</definedName>
    <definedName name="Z_D9C52D58_E81E_4AED_A8BE_73ABBF6179A0_.wvu.PrintArea" localSheetId="0" hidden="1">'ETR Worksheet'!$A$1:$N$20</definedName>
    <definedName name="Z_D9C52D58_E81E_4AED_A8BE_73ABBF6179A0_.wvu.PrintArea" localSheetId="1" hidden="1">'School Dist'!$A$1:$D$87</definedName>
  </definedNames>
  <calcPr fullCalcOnLoad="1"/>
</workbook>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B45" authorId="0">
      <text>
        <r>
          <rPr>
            <b/>
            <sz val="9"/>
            <rFont val="Tahoma"/>
            <family val="2"/>
          </rPr>
          <t>SDS:</t>
        </r>
        <r>
          <rPr>
            <sz val="9"/>
            <rFont val="Tahoma"/>
            <family val="2"/>
          </rPr>
          <t xml:space="preserve">
(governing body of the water district)</t>
        </r>
      </text>
    </comment>
    <comment ref="A46"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D75" authorId="0">
      <text>
        <r>
          <rPr>
            <b/>
            <sz val="9"/>
            <rFont val="Tahoma"/>
            <family val="2"/>
          </rPr>
          <t>SDS:</t>
        </r>
        <r>
          <rPr>
            <sz val="9"/>
            <rFont val="Tahoma"/>
            <family val="2"/>
          </rPr>
          <t xml:space="preserve">
**Please input correct percentage, default is 100%**</t>
        </r>
      </text>
    </comment>
  </commentList>
</comments>
</file>

<file path=xl/comments5.xml><?xml version="1.0" encoding="utf-8"?>
<comments xmlns="http://schemas.openxmlformats.org/spreadsheetml/2006/main">
  <authors>
    <author>SDS</author>
  </authors>
  <commentList>
    <comment ref="A5" authorId="0">
      <text>
        <r>
          <rPr>
            <b/>
            <sz val="9"/>
            <rFont val="Tahoma"/>
            <family val="2"/>
          </rPr>
          <t>SDS:</t>
        </r>
        <r>
          <rPr>
            <sz val="9"/>
            <rFont val="Tahoma"/>
            <family val="2"/>
          </rPr>
          <t xml:space="preserve">
Insert year</t>
        </r>
      </text>
    </comment>
    <comment ref="H5" authorId="0">
      <text>
        <r>
          <rPr>
            <b/>
            <sz val="9"/>
            <rFont val="Tahoma"/>
            <family val="2"/>
          </rPr>
          <t>SDS:</t>
        </r>
        <r>
          <rPr>
            <sz val="9"/>
            <rFont val="Tahoma"/>
            <family val="2"/>
          </rPr>
          <t xml:space="preserve">
Insert taxing unit name</t>
        </r>
      </text>
    </commen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H5" authorId="0">
      <text>
        <r>
          <rPr>
            <b/>
            <sz val="9"/>
            <rFont val="Tahoma"/>
            <family val="2"/>
          </rPr>
          <t>SDS:</t>
        </r>
        <r>
          <rPr>
            <sz val="9"/>
            <rFont val="Tahoma"/>
            <family val="2"/>
          </rPr>
          <t xml:space="preserve">
Previous year</t>
        </r>
      </text>
    </comment>
    <comment ref="M5" authorId="0">
      <text>
        <r>
          <rPr>
            <b/>
            <sz val="9"/>
            <rFont val="Tahoma"/>
            <family val="2"/>
          </rPr>
          <t>SDS:</t>
        </r>
        <r>
          <rPr>
            <sz val="9"/>
            <rFont val="Tahoma"/>
            <family val="2"/>
          </rPr>
          <t xml:space="preserve">
Unit’s effective tax rate</t>
        </r>
      </text>
    </comment>
    <comment ref="E7" authorId="0">
      <text>
        <r>
          <rPr>
            <b/>
            <sz val="9"/>
            <rFont val="Tahoma"/>
            <family val="2"/>
          </rPr>
          <t>SDS:</t>
        </r>
        <r>
          <rPr>
            <sz val="9"/>
            <rFont val="Tahoma"/>
            <family val="2"/>
          </rPr>
          <t xml:space="preserve">
Increase or decrease</t>
        </r>
      </text>
    </comment>
    <comment ref="K7" authorId="0">
      <text>
        <r>
          <rPr>
            <b/>
            <sz val="9"/>
            <rFont val="Tahoma"/>
            <family val="2"/>
          </rPr>
          <t>SDS:</t>
        </r>
        <r>
          <rPr>
            <sz val="9"/>
            <rFont val="Tahoma"/>
            <family val="2"/>
          </rPr>
          <t xml:space="preserve">
Current year</t>
        </r>
      </text>
    </comment>
    <comment ref="M7" authorId="0">
      <text>
        <r>
          <rPr>
            <b/>
            <sz val="9"/>
            <rFont val="Tahoma"/>
            <family val="2"/>
          </rPr>
          <t>SDS:</t>
        </r>
        <r>
          <rPr>
            <sz val="9"/>
            <rFont val="Tahoma"/>
            <family val="2"/>
          </rPr>
          <t xml:space="preserve">
Amount of increase or decrease</t>
        </r>
      </text>
    </comment>
    <comment ref="K24" authorId="0">
      <text>
        <r>
          <rPr>
            <b/>
            <sz val="9"/>
            <rFont val="Tahoma"/>
            <family val="2"/>
          </rPr>
          <t>SDS:</t>
        </r>
        <r>
          <rPr>
            <sz val="9"/>
            <rFont val="Tahoma"/>
            <family val="2"/>
          </rPr>
          <t xml:space="preserve">
</t>
        </r>
      </text>
    </comment>
    <comment ref="F26" authorId="0">
      <text>
        <r>
          <rPr>
            <b/>
            <sz val="9"/>
            <rFont val="Tahoma"/>
            <family val="2"/>
          </rPr>
          <t>SDS:</t>
        </r>
        <r>
          <rPr>
            <sz val="9"/>
            <rFont val="Tahoma"/>
            <family val="2"/>
          </rPr>
          <t xml:space="preserve">
Current year</t>
        </r>
      </text>
    </comment>
    <comment ref="G34" authorId="0">
      <text>
        <r>
          <rPr>
            <b/>
            <sz val="9"/>
            <rFont val="Tahoma"/>
            <family val="2"/>
          </rPr>
          <t>SDS:</t>
        </r>
        <r>
          <rPr>
            <sz val="9"/>
            <rFont val="Tahoma"/>
            <family val="2"/>
          </rPr>
          <t xml:space="preserve">
Current year</t>
        </r>
      </text>
    </comment>
    <comment ref="H37" authorId="0">
      <text>
        <r>
          <rPr>
            <b/>
            <sz val="9"/>
            <rFont val="Tahoma"/>
            <family val="2"/>
          </rPr>
          <t>SDS:</t>
        </r>
        <r>
          <rPr>
            <sz val="9"/>
            <rFont val="Tahoma"/>
            <family val="2"/>
          </rPr>
          <t xml:space="preserve">
Current year</t>
        </r>
      </text>
    </comment>
    <comment ref="B49" authorId="0">
      <text>
        <r>
          <rPr>
            <b/>
            <sz val="9"/>
            <rFont val="Tahoma"/>
            <family val="2"/>
          </rPr>
          <t>SDS:</t>
        </r>
        <r>
          <rPr>
            <sz val="9"/>
            <rFont val="Tahoma"/>
            <family val="2"/>
          </rPr>
          <t xml:space="preserve">
Name of taxing unit discontinuing the function</t>
        </r>
      </text>
    </comment>
    <comment ref="I49" authorId="0">
      <text>
        <r>
          <rPr>
            <b/>
            <sz val="9"/>
            <rFont val="Tahoma"/>
            <family val="2"/>
          </rPr>
          <t>SDS:</t>
        </r>
        <r>
          <rPr>
            <sz val="9"/>
            <rFont val="Tahoma"/>
            <family val="2"/>
          </rPr>
          <t xml:space="preserve">
Amount spent in the preceding 12 months before the rate calculations</t>
        </r>
      </text>
    </comment>
    <comment ref="M49" authorId="0">
      <text>
        <r>
          <rPr>
            <b/>
            <sz val="9"/>
            <rFont val="Tahoma"/>
            <family val="2"/>
          </rPr>
          <t>SDS:</t>
        </r>
        <r>
          <rPr>
            <sz val="9"/>
            <rFont val="Tahoma"/>
            <family val="2"/>
          </rPr>
          <t xml:space="preserve">
Beginning date</t>
        </r>
      </text>
    </comment>
    <comment ref="A51" authorId="0">
      <text>
        <r>
          <rPr>
            <b/>
            <sz val="9"/>
            <rFont val="Tahoma"/>
            <family val="2"/>
          </rPr>
          <t>SDS:</t>
        </r>
        <r>
          <rPr>
            <sz val="9"/>
            <rFont val="Tahoma"/>
            <family val="2"/>
          </rPr>
          <t xml:space="preserve">
Ending date</t>
        </r>
      </text>
    </comment>
    <comment ref="E51" authorId="0">
      <text>
        <r>
          <rPr>
            <b/>
            <sz val="9"/>
            <rFont val="Tahoma"/>
            <family val="2"/>
          </rPr>
          <t>SDS:</t>
        </r>
        <r>
          <rPr>
            <sz val="9"/>
            <rFont val="Tahoma"/>
            <family val="2"/>
          </rPr>
          <t xml:space="preserve">
Name of discontinuing function</t>
        </r>
      </text>
    </comment>
    <comment ref="L51" authorId="0">
      <text>
        <r>
          <rPr>
            <b/>
            <sz val="9"/>
            <rFont val="Tahoma"/>
            <family val="2"/>
          </rPr>
          <t>SDS:</t>
        </r>
        <r>
          <rPr>
            <sz val="9"/>
            <rFont val="Tahoma"/>
            <family val="2"/>
          </rPr>
          <t xml:space="preserve">
Name of taxing unit receiving the function</t>
        </r>
      </text>
    </comment>
    <comment ref="H53" authorId="0">
      <text>
        <r>
          <rPr>
            <b/>
            <sz val="9"/>
            <rFont val="Tahoma"/>
            <family val="2"/>
          </rPr>
          <t>SDS:</t>
        </r>
        <r>
          <rPr>
            <sz val="9"/>
            <rFont val="Tahoma"/>
            <family val="2"/>
          </rPr>
          <t xml:space="preserve">
Name of taxing unit discontinuing the function</t>
        </r>
      </text>
    </comment>
  </commentList>
</comments>
</file>

<file path=xl/comments7.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taxing unit</t>
        </r>
      </text>
    </comment>
    <comment ref="I6" authorId="0">
      <text>
        <r>
          <rPr>
            <b/>
            <sz val="9"/>
            <rFont val="Tahoma"/>
            <family val="2"/>
          </rPr>
          <t>SDS:</t>
        </r>
        <r>
          <rPr>
            <sz val="9"/>
            <rFont val="Tahoma"/>
            <family val="2"/>
          </rPr>
          <t xml:space="preserve">
Amount</t>
        </r>
      </text>
    </comment>
    <comment ref="M6" authorId="0">
      <text>
        <r>
          <rPr>
            <b/>
            <sz val="9"/>
            <rFont val="Tahoma"/>
            <family val="2"/>
          </rPr>
          <t>SDS:</t>
        </r>
        <r>
          <rPr>
            <sz val="9"/>
            <rFont val="Tahoma"/>
            <family val="2"/>
          </rPr>
          <t xml:space="preserve">
Beginning date</t>
        </r>
      </text>
    </comment>
    <comment ref="A9" authorId="0">
      <text>
        <r>
          <rPr>
            <b/>
            <sz val="9"/>
            <rFont val="Tahoma"/>
            <family val="2"/>
          </rPr>
          <t>SDS:</t>
        </r>
        <r>
          <rPr>
            <sz val="9"/>
            <rFont val="Tahoma"/>
            <family val="2"/>
          </rPr>
          <t xml:space="preserve">
Ending date</t>
        </r>
      </text>
    </comment>
    <comment ref="M12" authorId="0">
      <text>
        <r>
          <rPr>
            <b/>
            <sz val="9"/>
            <rFont val="Tahoma"/>
            <family val="2"/>
          </rPr>
          <t>SDS:</t>
        </r>
        <r>
          <rPr>
            <sz val="9"/>
            <rFont val="Tahoma"/>
            <family val="2"/>
          </rPr>
          <t xml:space="preserve">
Amount of increase</t>
        </r>
      </text>
    </comment>
    <comment ref="D21" authorId="0">
      <text>
        <r>
          <rPr>
            <b/>
            <sz val="9"/>
            <rFont val="Tahoma"/>
            <family val="2"/>
          </rPr>
          <t>SDS:</t>
        </r>
        <r>
          <rPr>
            <sz val="9"/>
            <rFont val="Tahoma"/>
            <family val="2"/>
          </rPr>
          <t xml:space="preserve">
Address</t>
        </r>
      </text>
    </comment>
    <comment ref="D24" authorId="0">
      <text>
        <r>
          <rPr>
            <b/>
            <sz val="9"/>
            <rFont val="Tahoma"/>
            <family val="2"/>
          </rPr>
          <t>SDS:</t>
        </r>
        <r>
          <rPr>
            <sz val="9"/>
            <rFont val="Tahoma"/>
            <family val="2"/>
          </rPr>
          <t xml:space="preserve">
Name of person preparing this notice    </t>
        </r>
      </text>
    </comment>
    <comment ref="D27" authorId="0">
      <text>
        <r>
          <rPr>
            <b/>
            <sz val="9"/>
            <rFont val="Tahoma"/>
            <family val="2"/>
          </rPr>
          <t>SDS:</t>
        </r>
        <r>
          <rPr>
            <sz val="9"/>
            <rFont val="Tahoma"/>
            <family val="2"/>
          </rPr>
          <t xml:space="preserve">
Title</t>
        </r>
      </text>
    </comment>
    <comment ref="D30" authorId="0">
      <text>
        <r>
          <rPr>
            <b/>
            <sz val="9"/>
            <rFont val="Tahoma"/>
            <family val="2"/>
          </rPr>
          <t>SDS:</t>
        </r>
        <r>
          <rPr>
            <sz val="9"/>
            <rFont val="Tahoma"/>
            <family val="2"/>
          </rPr>
          <t xml:space="preserve">
Time &amp; Date prepared</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<sst xmlns="http://schemas.openxmlformats.org/spreadsheetml/2006/main" count="1109" uniqueCount="693">
  <si>
    <t>7/29/2019 5:35:07 PM</t>
  </si>
  <si>
    <t>EFFECTIVE TAX RATE TOTALS</t>
  </si>
  <si>
    <t>APR Year</t>
  </si>
  <si>
    <t>Tax Year</t>
  </si>
  <si>
    <t xml:space="preserve">Entity: </t>
  </si>
  <si>
    <t>CODE</t>
  </si>
  <si>
    <t>GLI-LIPSCOMB COUNTY (2019)</t>
  </si>
  <si>
    <t>Year</t>
  </si>
  <si>
    <t>Description</t>
  </si>
  <si>
    <t>Input Data Here</t>
  </si>
  <si>
    <t>School</t>
  </si>
  <si>
    <t>Non School</t>
  </si>
  <si>
    <t>Total Taxable Value</t>
  </si>
  <si>
    <t>L.1</t>
  </si>
  <si>
    <t>Tax Ceilings</t>
  </si>
  <si>
    <t>L.2A</t>
  </si>
  <si>
    <t>L.2</t>
  </si>
  <si>
    <t>Total Adopted Tax Rate  - per 100 eg. School rate 1.06</t>
  </si>
  <si>
    <t>L.4</t>
  </si>
  <si>
    <t>Market Value of New 2018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</si>
  <si>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</si>
  <si>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</si>
  <si>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</si>
  <si>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</si>
  <si>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</si>
  <si>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</si>
  <si>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</si>
  <si>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</si>
  <si>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</si>
  <si>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</si>
  <si>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</si>
  <si>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</si>
  <si>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</si>
  <si>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</si>
  <si>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</si>
  <si>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</si>
  <si>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</si>
  <si>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</si>
  <si>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</si>
  <si>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 Please contact Chief Appraiser to obtain estimated recognizable values of property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</si>
  <si>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</si>
  <si>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</si>
  <si>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</si>
  <si>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</si>
  <si>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</si>
  <si>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</si>
  <si>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</si>
  <si>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</si>
  <si>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</si>
  <si>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</si>
  <si>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</si>
  <si>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</si>
  <si>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</si>
  <si>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</si>
  <si>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</si>
  <si>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</si>
  <si>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</si>
  <si>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</si>
  <si>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</si>
  <si>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</si>
  <si>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</si>
  <si>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</si>
  <si>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</si>
  <si>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</si>
  <si>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</si>
  <si>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2019</t>
  </si>
  <si>
    <t>Texas Comptroller of Public Accounts</t>
  </si>
  <si>
    <r>
      <rPr>
        <sz val="10"/>
        <color indexed="8"/>
        <rFont val="Times New Roman"/>
        <family val="1"/>
      </rPr>
      <t xml:space="preserve">Form </t>
    </r>
    <r>
      <rPr>
        <b/>
        <sz val="11"/>
        <color indexed="9"/>
        <rFont val="Times New Roman"/>
        <family val="1"/>
      </rPr>
      <t>50-859</t>
    </r>
  </si>
  <si>
    <t>2019 Tax Rate Calculation Worksheet</t>
  </si>
  <si>
    <t>School Districts</t>
  </si>
  <si>
    <t>Phone (area code and number)</t>
  </si>
  <si>
    <t>School District's Address, City, State, Zip Code</t>
  </si>
  <si>
    <t>School District's Website Address</t>
  </si>
  <si>
    <r>
      <rPr>
        <b/>
        <sz val="10"/>
        <rFont val="Arial"/>
        <family val="2"/>
      </rPr>
      <t>GENERAL INFORMATION:</t>
    </r>
    <r>
      <rPr>
        <sz val="10"/>
        <rFont val="Arial"/>
        <family val="2"/>
      </rPr>
      <t xml:space="preserve"> Tax Code Section 26.04(c) requires an officer or employee designated by the governing body to calculate the effective tax rate and rollback tax rate for the taxing unit.
This sample worksheet is for school districts only. Water districts as defined under Water </t>
    </r>
    <r>
      <rPr>
        <i/>
        <sz val="10"/>
        <rFont val="Arial"/>
        <family val="2"/>
      </rPr>
      <t>Code Section 49.001(1) should use Comptroller Form 50-858</t>
    </r>
    <r>
      <rPr>
        <sz val="10"/>
        <rFont val="Arial"/>
        <family val="2"/>
      </rPr>
      <t xml:space="preserve"> Sample Water District Rollback Tax Rate Worksheet. All other taxing units should use Comptroller </t>
    </r>
    <r>
      <rPr>
        <i/>
        <sz val="10"/>
        <rFont val="Arial"/>
        <family val="2"/>
      </rPr>
      <t>Form 50-856 Sample Tax Rate Calculation</t>
    </r>
    <r>
      <rPr>
        <sz val="10"/>
        <rFont val="Arial"/>
        <family val="2"/>
      </rPr>
      <t xml:space="preserve">, </t>
    </r>
    <r>
      <rPr>
        <i/>
        <sz val="10"/>
        <rFont val="Arial"/>
        <family val="2"/>
      </rPr>
      <t>Taxing Units Other Than School Districts.</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</si>
  <si>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Activity (No New Taxes)</t>
  </si>
  <si>
    <t>The effective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effective tax rate should decrease.
The effective tax rate for a county is the sum of the effective tax rates calculated for each type of tax the county levies.</t>
  </si>
  <si>
    <t>Line</t>
  </si>
  <si>
    <t>Effective Tax Rate Activity</t>
  </si>
  <si>
    <t>Amount/Rate</t>
  </si>
  <si>
    <r>
      <rPr>
        <b/>
        <sz val="12"/>
        <color indexed="8"/>
        <rFont val="Arial"/>
        <family val="2"/>
      </rPr>
      <t>2018 total taxable value.</t>
    </r>
    <r>
      <rPr>
        <sz val="12"/>
        <color indexed="8"/>
        <rFont val="Arial"/>
        <family val="2"/>
      </rPr>
      <t xml:space="preserve"> Enter the amount of 2018 taxable value on the 2018 tax roll today. Include any adjustments since last year’s certification; exclude one-third over-appraisal corrections from these adjustments. This total includes the taxable value of homesteads with tax ceilings (will deduct in Line 2).</t>
    </r>
  </si>
  <si>
    <t>2018 tax ceilings and Chapter 313 limitations.</t>
  </si>
  <si>
    <r>
      <rPr>
        <b/>
        <sz val="12"/>
        <rFont val="Arial"/>
        <family val="2"/>
      </rPr>
      <t>A. Enter 2018 total taxable value of homesteads with tax ceilings.</t>
    </r>
    <r>
      <rPr>
        <sz val="12"/>
        <rFont val="Arial"/>
        <family val="2"/>
      </rPr>
      <t xml:space="preserve">
These include the homesteads of homeowners age 65 or older
or disabled. </t>
    </r>
    <r>
      <rPr>
        <vertAlign val="superscript"/>
        <sz val="12"/>
        <rFont val="Arial"/>
        <family val="2"/>
      </rPr>
      <t>1 Tex. Tax Code § 26.012(14)</t>
    </r>
  </si>
  <si>
    <r>
      <rPr>
        <b/>
        <sz val="12"/>
        <rFont val="Arial"/>
        <family val="2"/>
      </rPr>
      <t>B. Enter 2018 total taxable value of applicable Chapter 313 limitations when calculating effective maintenance and operations(M&amp;O) taxes.</t>
    </r>
    <r>
      <rPr>
        <sz val="12"/>
        <rFont val="Arial"/>
        <family val="2"/>
      </rPr>
      <t xml:space="preserve"> Enter zero when calculating effective debt service taxes. (Use these numbers on the advice of your legal counsel.) </t>
    </r>
    <r>
      <rPr>
        <vertAlign val="superscript"/>
        <sz val="12"/>
        <rFont val="Arial"/>
        <family val="2"/>
      </rPr>
      <t>2 Tex. Tax Code § 26.012(6)</t>
    </r>
  </si>
  <si>
    <t>C. Add A and B.</t>
  </si>
  <si>
    <r>
      <rPr>
        <b/>
        <sz val="12"/>
        <color indexed="8"/>
        <rFont val="Arial"/>
        <family val="2"/>
      </rPr>
      <t>Preliminary 2018 adjusted taxable value.</t>
    </r>
    <r>
      <rPr>
        <sz val="12"/>
        <color indexed="8"/>
        <rFont val="Arial"/>
        <family val="2"/>
      </rPr>
      <t xml:space="preserve"> Subtract Line 2 from Line 1.</t>
    </r>
  </si>
  <si>
    <r>
      <rPr>
        <b/>
        <sz val="12"/>
        <color indexed="8"/>
        <rFont val="Arial"/>
        <family val="2"/>
      </rPr>
      <t>2018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</si>
  <si>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2018 taxable value lost because court appeals of ARB decisions reduced 2018 appraised value.
</t>
  </si>
  <si>
    <t>A. Original 2018 ARB values:</t>
  </si>
  <si>
    <t xml:space="preserve">B. 2018 values resulting from final court decisions: </t>
  </si>
  <si>
    <r>
      <rPr>
        <b/>
        <sz val="12"/>
        <rFont val="Arial"/>
        <family val="2"/>
      </rPr>
      <t>C. 2018 value loss.</t>
    </r>
    <r>
      <rPr>
        <sz val="12"/>
        <rFont val="Arial"/>
        <family val="2"/>
      </rPr>
      <t xml:space="preserve"> Subtract B from A.</t>
    </r>
  </si>
  <si>
    <r>
      <rPr>
        <b/>
        <sz val="12"/>
        <color indexed="8"/>
        <rFont val="Arial"/>
        <family val="2"/>
      </rPr>
      <t>2018 taxable value, adjusted for court-ordered reductions.</t>
    </r>
    <r>
      <rPr>
        <sz val="12"/>
        <color indexed="8"/>
        <rFont val="Arial"/>
        <family val="2"/>
      </rPr>
      <t xml:space="preserve">
Add Line 3 and Line 5C.</t>
    </r>
  </si>
  <si>
    <r>
      <rPr>
        <b/>
        <sz val="12"/>
        <color indexed="8"/>
        <rFont val="Arial"/>
        <family val="2"/>
      </rPr>
      <t>2018 taxable value of property in territory the school deannexed after Jan. 1, 2018.</t>
    </r>
    <r>
      <rPr>
        <sz val="12"/>
        <color indexed="8"/>
        <rFont val="Arial"/>
        <family val="2"/>
      </rPr>
      <t xml:space="preserve"> Enter the 2018 value of property in deannexed territory.</t>
    </r>
  </si>
  <si>
    <r>
      <rPr>
        <sz val="10"/>
        <color indexed="8"/>
        <rFont val="Times New Roman"/>
        <family val="1"/>
      </rPr>
      <t xml:space="preserve">2018 taxable value lost because property first qualified for an exemption in 2019.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or goods-in-transit exemptions.</t>
    </r>
    <r>
      <rPr>
        <b/>
        <sz val="12"/>
        <rFont val="Arial"/>
        <family val="2"/>
      </rPr>
      <t xml:space="preserve">
</t>
    </r>
  </si>
  <si>
    <r>
      <rPr>
        <b/>
        <sz val="12"/>
        <rFont val="Arial"/>
        <family val="2"/>
      </rPr>
      <t>A. Absolute exemptions.</t>
    </r>
    <r>
      <rPr>
        <sz val="12"/>
        <rFont val="Arial"/>
        <family val="2"/>
      </rPr>
      <t xml:space="preserve"> Use 2018 market value:</t>
    </r>
  </si>
  <si>
    <r>
      <rPr>
        <b/>
        <sz val="12"/>
        <rFont val="Arial"/>
        <family val="2"/>
      </rPr>
      <t>B. Partial exemptions.</t>
    </r>
    <r>
      <rPr>
        <sz val="12"/>
        <rFont val="Arial"/>
        <family val="2"/>
      </rPr>
      <t xml:space="preserve"> 2019 exemption amount or 2019 percentage exemption times 2018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</si>
  <si>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</si>
  <si>
    <r>
      <rPr>
        <sz val="10"/>
        <color indexed="8"/>
        <rFont val="Times New Roman"/>
        <family val="1"/>
      </rPr>
      <t xml:space="preserve">2018 taxable value lost because property first qualified for agricultural appraisal (1-d or 1-d-1), timber appraisal, recreational/scenic appraisal or public access airport special appraisal in 2019. </t>
    </r>
    <r>
      <rPr>
        <sz val="12"/>
        <rFont val="Arial"/>
        <family val="2"/>
      </rPr>
      <t>Use only properties that qualified in 2019 for the first time; do not use properties that qualified in 2018.</t>
    </r>
    <r>
      <rPr>
        <b/>
        <sz val="12"/>
        <rFont val="Arial"/>
        <family val="2"/>
      </rPr>
      <t xml:space="preserve">
</t>
    </r>
  </si>
  <si>
    <r>
      <rPr>
        <b/>
        <sz val="12"/>
        <rFont val="Arial"/>
        <family val="2"/>
      </rPr>
      <t>A. 2018 market value:</t>
    </r>
    <r>
      <rPr>
        <sz val="12"/>
        <rFont val="Arial"/>
        <family val="2"/>
      </rPr>
      <t xml:space="preserve">  </t>
    </r>
  </si>
  <si>
    <t xml:space="preserve">B. 2019 productivity or special appraised value: </t>
  </si>
  <si>
    <r>
      <rPr>
        <b/>
        <sz val="12"/>
        <rFont val="Arial"/>
        <family val="2"/>
      </rPr>
      <t>C.</t>
    </r>
    <r>
      <rPr>
        <sz val="12"/>
        <rFont val="Arial"/>
        <family val="2"/>
      </rPr>
      <t xml:space="preserve"> </t>
    </r>
    <r>
      <rPr>
        <b/>
        <sz val="12"/>
        <rFont val="Arial"/>
        <family val="2"/>
      </rPr>
      <t>Value loss.</t>
    </r>
    <r>
      <rPr>
        <sz val="12"/>
        <rFont val="Arial"/>
        <family val="2"/>
      </rPr>
      <t xml:space="preserve"> Subtract B from A.</t>
    </r>
  </si>
  <si>
    <r>
      <rPr>
        <b/>
        <sz val="12"/>
        <rFont val="Arial"/>
        <family val="2"/>
      </rPr>
      <t xml:space="preserve">Total adjustments for lost value. </t>
    </r>
    <r>
      <rPr>
        <sz val="12"/>
        <rFont val="Arial"/>
        <family val="2"/>
      </rPr>
      <t>Add Lines 7, 8C and 9C.</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</si>
  <si>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</si>
  <si>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Adjusted 2018 taxes.</t>
    </r>
    <r>
      <rPr>
        <sz val="12"/>
        <color indexed="8"/>
        <rFont val="Arial"/>
        <family val="2"/>
      </rPr>
      <t xml:space="preserve"> Multiply Line 4 by Line 11 and divide by $100.</t>
    </r>
  </si>
  <si>
    <r>
      <rPr>
        <b/>
        <sz val="12"/>
        <color indexed="8"/>
        <rFont val="Arial"/>
        <family val="2"/>
      </rPr>
      <t>Taxes refunded for years preceding tax year 2018.</t>
    </r>
    <r>
      <rPr>
        <sz val="12"/>
        <color indexed="8"/>
        <rFont val="Arial"/>
        <family val="2"/>
      </rPr>
      <t xml:space="preserve"> Enter the amount of taxes refunded by the district for tax years preceding tax year 2018. Types of refunds include court decisions, corrections and payment errors. Do not include refunds for tax year 2018. This line applies only to tax years preceding tax year 2018. This line applies only to tax year 2018.</t>
    </r>
  </si>
  <si>
    <r>
      <rPr>
        <b/>
        <sz val="12"/>
        <color indexed="8"/>
        <rFont val="Arial"/>
        <family val="2"/>
      </rPr>
      <t>Adjusted 2018 taxes with refunds.</t>
    </r>
    <r>
      <rPr>
        <sz val="12"/>
        <color indexed="8"/>
        <rFont val="Arial"/>
        <family val="2"/>
      </rPr>
      <t xml:space="preserve"> Add Lines 12 and 13.</t>
    </r>
  </si>
  <si>
    <r>
      <rPr>
        <sz val="10"/>
        <color indexed="8"/>
        <rFont val="Times New Roman"/>
        <family val="1"/>
      </rPr>
      <t xml:space="preserve">Total 2019 taxable value on the 2019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</si>
  <si>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A. Certified values only:</t>
    </r>
    <r>
      <rPr>
        <b/>
        <vertAlign val="superscript"/>
        <sz val="12"/>
        <rFont val="Arial"/>
        <family val="2"/>
      </rPr>
      <t xml:space="preserve"> </t>
    </r>
    <r>
      <rPr>
        <vertAlign val="superscript"/>
        <sz val="12"/>
        <rFont val="Arial"/>
        <family val="2"/>
      </rPr>
      <t>3 Tex. Tax Code § 26.012(6)</t>
    </r>
    <r>
      <rPr>
        <b/>
        <sz val="12"/>
        <rFont val="Arial"/>
        <family val="2"/>
      </rPr>
      <t xml:space="preserve"> </t>
    </r>
    <r>
      <rPr>
        <sz val="12"/>
        <rFont val="Arial"/>
        <family val="2"/>
      </rPr>
      <t xml:space="preserve"> </t>
    </r>
  </si>
  <si>
    <r>
      <rPr>
        <b/>
        <sz val="12"/>
        <rFont val="Arial"/>
        <family val="2"/>
      </rPr>
      <t xml:space="preserve">B. Pollution control and energy storage system exemption: </t>
    </r>
    <r>
      <rPr>
        <sz val="12"/>
        <rFont val="Arial"/>
        <family val="2"/>
      </rPr>
      <t xml:space="preserve">Deduct the value of property exempted for the current tax year for the first time as pollution or energy storage system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</si>
  <si>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</si>
  <si>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</si>
  <si>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</si>
  <si>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t xml:space="preserve">“* Please contact Chief Appraiser to obtain estimated recognizable values of property under protest”. </t>
  </si>
  <si>
    <r>
      <rPr>
        <b/>
        <sz val="12"/>
        <rFont val="Arial"/>
        <family val="2"/>
      </rPr>
      <t>B. 2019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</si>
  <si>
    <r>
      <rPr>
        <b/>
        <sz val="12"/>
        <rFont val="Arial"/>
        <family val="2"/>
      </rPr>
      <t xml:space="preserve">C. Total value under protest or not certified. </t>
    </r>
    <r>
      <rPr>
        <sz val="12"/>
        <rFont val="Arial"/>
        <family val="2"/>
      </rPr>
      <t>Add A and B.</t>
    </r>
  </si>
  <si>
    <t xml:space="preserve">2019 tax ceilings and Chapter 313 limitations.                                                                                             </t>
  </si>
  <si>
    <r>
      <rPr>
        <sz val="10"/>
        <color indexed="8"/>
        <rFont val="Times New Roman"/>
        <family val="1"/>
      </rPr>
      <t xml:space="preserve">A. Enter 2019 total taxable value of homesteads with tax ceilings.
</t>
    </r>
    <r>
      <rPr>
        <sz val="12"/>
        <rFont val="Arial"/>
        <family val="2"/>
      </rPr>
      <t xml:space="preserve">These include the homesteads of homeowners age 65 or older
or disabled.  </t>
    </r>
    <r>
      <rPr>
        <vertAlign val="superscript"/>
        <sz val="12"/>
        <rFont val="Arial"/>
        <family val="2"/>
      </rPr>
      <t>4 Tex. Tax Code § 26.012(6)(A)(i)</t>
    </r>
    <r>
      <rPr>
        <b/>
        <vertAlign val="superscript"/>
        <sz val="12"/>
        <rFont val="Arial"/>
        <family val="2"/>
      </rPr>
      <t xml:space="preserve"> </t>
    </r>
  </si>
  <si>
    <r>
      <rPr>
        <b/>
        <sz val="12"/>
        <rFont val="Arial"/>
        <family val="2"/>
      </rPr>
      <t>B. Enter 2019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r>
      <rPr>
        <vertAlign val="superscript"/>
        <sz val="12"/>
        <rFont val="Arial"/>
        <family val="2"/>
      </rPr>
      <t xml:space="preserve">5 Tex. Tax Code § 26.012(6)(A)(ii) </t>
    </r>
    <r>
      <rPr>
        <sz val="12"/>
        <rFont val="Arial"/>
        <family val="2"/>
      </rPr>
      <t xml:space="preserve">  </t>
    </r>
  </si>
  <si>
    <r>
      <rPr>
        <b/>
        <sz val="12"/>
        <color indexed="8"/>
        <rFont val="Arial"/>
        <family val="2"/>
      </rPr>
      <t>2019 total taxable value.</t>
    </r>
    <r>
      <rPr>
        <sz val="12"/>
        <color indexed="8"/>
        <rFont val="Arial"/>
        <family val="2"/>
      </rPr>
      <t xml:space="preserve"> Add Lines 15C and 16C. Subtract Line 17C.</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</si>
  <si>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 by the school district.</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</si>
  <si>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New additions to existing improvements may be included if the appraised value can be determined. New personal property in a new improvement must have been brought into the taxing unit after Jan. 1, 2018, and be located in a new improvement.</t>
    </r>
  </si>
  <si>
    <r>
      <rPr>
        <b/>
        <sz val="12"/>
        <color indexed="8"/>
        <rFont val="Arial"/>
        <family val="2"/>
      </rPr>
      <t>Total adjustments to the 2019 taxable value.</t>
    </r>
    <r>
      <rPr>
        <sz val="12"/>
        <color indexed="8"/>
        <rFont val="Arial"/>
        <family val="2"/>
      </rPr>
      <t xml:space="preserve"> Add lines 19 and 20.</t>
    </r>
  </si>
  <si>
    <r>
      <rPr>
        <b/>
        <sz val="12"/>
        <color indexed="8"/>
        <rFont val="Arial"/>
        <family val="2"/>
      </rPr>
      <t>2019 adjusted taxable value.</t>
    </r>
    <r>
      <rPr>
        <sz val="12"/>
        <color indexed="8"/>
        <rFont val="Arial"/>
        <family val="2"/>
      </rPr>
      <t xml:space="preserve"> Subtract line 21 from line 18.</t>
    </r>
  </si>
  <si>
    <r>
      <rPr>
        <b/>
        <sz val="12"/>
        <color indexed="8"/>
        <rFont val="Arial"/>
        <family val="2"/>
      </rPr>
      <t>2019 effective tax rate.</t>
    </r>
    <r>
      <rPr>
        <sz val="12"/>
        <color indexed="8"/>
        <rFont val="Arial"/>
        <family val="2"/>
      </rPr>
      <t xml:space="preserve"> Divide line 14 by line 22 and multiply by $100.</t>
    </r>
  </si>
  <si>
    <r>
      <rPr>
        <b/>
        <sz val="12"/>
        <color indexed="8"/>
        <rFont val="Arial"/>
        <family val="2"/>
      </rPr>
      <t>2019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</si>
  <si>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t>Section 2: Voter-Approval Tax Rate</t>
  </si>
  <si>
    <r>
      <rPr>
        <sz val="10"/>
        <color indexed="8"/>
        <rFont val="Times New Roman"/>
        <family val="1"/>
      </rPr>
      <t xml:space="preserve">Most school districts calculate a voter-approval tax rate that is split into two separate rates:                                                                                                                                                                                                                                       
</t>
    </r>
    <r>
      <rPr>
        <b/>
        <sz val="11"/>
        <color indexed="8"/>
        <rFont val="Arial"/>
        <family val="2"/>
      </rPr>
      <t xml:space="preserve">1. Maintenance and Operations (M&amp;O): </t>
    </r>
    <r>
      <rPr>
        <sz val="11"/>
        <color indexed="8"/>
        <rFont val="Arial"/>
        <family val="2"/>
      </rPr>
      <t xml:space="preserve">The M&amp;O rate is the portion of the tax rate that raises taxes for any lawful purpose other than debt service for which a taxing unit may spend property tax revenue. This rate accounts for such things as salaries, utilities and day-to-day operations.
</t>
    </r>
    <r>
      <rPr>
        <b/>
        <sz val="11"/>
        <color indexed="8"/>
        <rFont val="Arial"/>
        <family val="2"/>
      </rPr>
      <t>2. Debt:</t>
    </r>
    <r>
      <rPr>
        <sz val="11"/>
        <color indexed="8"/>
        <rFont val="Arial"/>
        <family val="2"/>
      </rPr>
      <t xml:space="preserve"> The debt tax rate includes the debt service necessary to pay the school district’s debt payments in the coming year. This rate accounts for principal and interest on bonds and other debt secured by property tax revenue.
In most cases the voter-approval tax rate exceeds the effective tax rate, but occasionally decreases in a school district’s debt service will cause the effective tax rate to be higher than the voter-approval tax rate.</t>
    </r>
  </si>
  <si>
    <t>Voter-Approval Tax Rate Activity</t>
  </si>
  <si>
    <r>
      <rPr>
        <b/>
        <sz val="12"/>
        <color indexed="8"/>
        <rFont val="Arial"/>
        <family val="2"/>
      </rPr>
      <t>2019 voter-approval M&amp;O rate.</t>
    </r>
    <r>
      <rPr>
        <sz val="12"/>
        <color indexed="8"/>
        <rFont val="Arial"/>
        <family val="2"/>
      </rPr>
      <t xml:space="preserve"> The sum of the following as calculated in Tax Code Section 26.08(n)(1)(A), (B) and (C).
Go to Region 13 Education Service Center’s Worksheet for State Aid Template for 2019-2020 to determine state compression percentage and the district enrichment tax rate (DTR).
</t>
    </r>
  </si>
  <si>
    <t>A. The rate per $100 of taxable value that is equal to the 2019 state compression percentage plus $1.00</t>
  </si>
  <si>
    <r>
      <rPr>
        <b/>
        <sz val="12"/>
        <color indexed="8"/>
        <rFont val="Arial"/>
        <family val="2"/>
      </rPr>
      <t>B. The greater of:</t>
    </r>
    <r>
      <rPr>
        <sz val="12"/>
        <color indexed="8"/>
        <rFont val="Arial"/>
        <family val="2"/>
      </rPr>
      <t xml:space="preserve">
(i) 2018 M&amp;O – ($1.00 + DTR reduction)
    </t>
    </r>
    <r>
      <rPr>
        <sz val="10"/>
        <color indexed="8"/>
        <rFont val="Arial"/>
        <family val="2"/>
      </rPr>
      <t>OR</t>
    </r>
    <r>
      <rPr>
        <sz val="12"/>
        <color indexed="8"/>
        <rFont val="Arial"/>
        <family val="2"/>
      </rPr>
      <t xml:space="preserve">
(ii) $0.04 per $100 of taxable value</t>
    </r>
  </si>
  <si>
    <r>
      <rPr>
        <sz val="10"/>
        <color indexed="8"/>
        <rFont val="Times New Roman"/>
        <family val="1"/>
      </rPr>
      <t xml:space="preserve">Total 2019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</si>
  <si>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</si>
  <si>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</si>
  <si>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</si>
  <si>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</si>
  <si>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2018 excess debt collections.</t>
    </r>
    <r>
      <rPr>
        <sz val="12"/>
        <color indexed="8"/>
        <rFont val="Arial"/>
        <family val="2"/>
      </rPr>
      <t xml:space="preserve"> Enter the amount certified by the collector.</t>
    </r>
  </si>
  <si>
    <r>
      <rPr>
        <b/>
        <sz val="12"/>
        <color indexed="8"/>
        <rFont val="Arial"/>
        <family val="2"/>
      </rPr>
      <t>Adjusted 2019 debt.</t>
    </r>
    <r>
      <rPr>
        <sz val="12"/>
        <color indexed="8"/>
        <rFont val="Arial"/>
        <family val="2"/>
      </rPr>
      <t xml:space="preserve"> Subtract line 27 from line 26D.</t>
    </r>
  </si>
  <si>
    <r>
      <rPr>
        <b/>
        <sz val="12"/>
        <color indexed="9"/>
        <rFont val="Arial"/>
        <family val="2"/>
      </rPr>
      <t>Certified 2019 anticipated collection rate.</t>
    </r>
    <r>
      <rPr>
        <sz val="12"/>
        <color indexed="9"/>
        <rFont val="Arial"/>
        <family val="2"/>
      </rPr>
      <t xml:space="preserve"> Enter the rate certified by the collector. If the rate is 100 percent or greater, enter 100 percent.</t>
    </r>
  </si>
  <si>
    <r>
      <rPr>
        <b/>
        <sz val="12"/>
        <color indexed="8"/>
        <rFont val="Arial"/>
        <family val="2"/>
      </rPr>
      <t>2019 debt adjusted for collections.</t>
    </r>
    <r>
      <rPr>
        <sz val="12"/>
        <color indexed="8"/>
        <rFont val="Arial"/>
        <family val="2"/>
      </rPr>
      <t xml:space="preserve"> Divide line 28 by line 29.</t>
    </r>
  </si>
  <si>
    <r>
      <rPr>
        <b/>
        <sz val="12"/>
        <color indexed="8"/>
        <rFont val="Arial"/>
        <family val="2"/>
      </rPr>
      <t>2019 Total taxable value.</t>
    </r>
    <r>
      <rPr>
        <sz val="12"/>
        <color indexed="8"/>
        <rFont val="Arial"/>
        <family val="2"/>
      </rPr>
      <t xml:space="preserve"> Enter the amount on line 18.</t>
    </r>
  </si>
  <si>
    <r>
      <rPr>
        <b/>
        <sz val="12"/>
        <color indexed="8"/>
        <rFont val="Arial"/>
        <family val="2"/>
      </rPr>
      <t>2019 debt tax rate.</t>
    </r>
    <r>
      <rPr>
        <sz val="12"/>
        <color indexed="8"/>
        <rFont val="Arial"/>
        <family val="2"/>
      </rPr>
      <t xml:space="preserve"> Divide line 30 by line 31 and multiply by $100.</t>
    </r>
  </si>
  <si>
    <r>
      <rPr>
        <b/>
        <sz val="12"/>
        <color indexed="8"/>
        <rFont val="Arial"/>
        <family val="2"/>
      </rPr>
      <t>2019 rollback tax rate.</t>
    </r>
    <r>
      <rPr>
        <sz val="12"/>
        <color indexed="8"/>
        <rFont val="Arial"/>
        <family val="2"/>
      </rPr>
      <t xml:space="preserve"> Add lines 25 and 32.</t>
    </r>
  </si>
  <si>
    <t>Section 3: Additional Rollback Protection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</si>
  <si>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</si>
  <si>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</si>
  <si>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 xml:space="preserve">Certified expenses from the Texas Commission on Environmental Quality (TCEQ). </t>
    </r>
    <r>
      <rPr>
        <sz val="12"/>
        <color indexed="8"/>
        <rFont val="Arial"/>
        <family val="2"/>
      </rPr>
      <t>Enter the amount certified in the determination letter from TCEQ.</t>
    </r>
    <r>
      <rPr>
        <vertAlign val="superscript"/>
        <sz val="12"/>
        <color indexed="8"/>
        <rFont val="Arial"/>
        <family val="2"/>
      </rPr>
      <t>7 Tex. Tax Code § 26.045(d)</t>
    </r>
    <r>
      <rPr>
        <sz val="12"/>
        <color indexed="8"/>
        <rFont val="Arial"/>
        <family val="2"/>
      </rPr>
      <t xml:space="preserve">        The school district shall provide its tax assessor with a copy of the letter.</t>
    </r>
    <r>
      <rPr>
        <vertAlign val="superscript"/>
        <sz val="12"/>
        <color indexed="8"/>
        <rFont val="Arial"/>
        <family val="2"/>
      </rPr>
      <t>8 Tex. Tax Code § 26.045(i)</t>
    </r>
  </si>
  <si>
    <r>
      <rPr>
        <b/>
        <sz val="12"/>
        <color indexed="8"/>
        <rFont val="Arial"/>
        <family val="2"/>
      </rPr>
      <t>2019 total taxable value.</t>
    </r>
    <r>
      <rPr>
        <sz val="12"/>
        <color indexed="8"/>
        <rFont val="Arial"/>
        <family val="2"/>
      </rPr>
      <t xml:space="preserve"> Enter the amount from line 31 of the Voter-Approval Tax Rate Worksheet.</t>
    </r>
  </si>
  <si>
    <r>
      <rPr>
        <b/>
        <sz val="12"/>
        <color indexed="8"/>
        <rFont val="Arial"/>
        <family val="2"/>
      </rPr>
      <t>Additional rate for pollution control.</t>
    </r>
    <r>
      <rPr>
        <sz val="12"/>
        <color indexed="8"/>
        <rFont val="Arial"/>
        <family val="2"/>
      </rPr>
      <t xml:space="preserve"> Divide line 34 by line 35 and multiply by $100.</t>
    </r>
  </si>
  <si>
    <r>
      <rPr>
        <b/>
        <sz val="12"/>
        <color indexed="8"/>
        <rFont val="Arial"/>
        <family val="2"/>
      </rPr>
      <t>2019 rollback tax rate, adjusted</t>
    </r>
    <r>
      <rPr>
        <sz val="12"/>
        <color indexed="8"/>
        <rFont val="Arial"/>
        <family val="2"/>
      </rPr>
      <t xml:space="preserve"> </t>
    </r>
    <r>
      <rPr>
        <b/>
        <sz val="12"/>
        <color indexed="8"/>
        <rFont val="Arial"/>
        <family val="2"/>
      </rPr>
      <t>for pollution control.</t>
    </r>
    <r>
      <rPr>
        <sz val="12"/>
        <color indexed="8"/>
        <rFont val="Arial"/>
        <family val="2"/>
      </rPr>
      <t xml:space="preserve"> Add line 36 and line 33.</t>
    </r>
  </si>
  <si>
    <t>Section 4: Total Tax Rate</t>
  </si>
  <si>
    <t>Indicate the applicable total tax rates as calculated above.</t>
  </si>
  <si>
    <t>Effective Tax Rate (Line 23; or line 24 for school district with Tax Code Chapter 313 limitations)</t>
  </si>
  <si>
    <t>$0 / 100</t>
  </si>
  <si>
    <t>Voter-Approval Tax Rate (Line 33)</t>
  </si>
  <si>
    <t>Rollback tax rate adjusted for pollution control (Line 37)</t>
  </si>
  <si>
    <t>Section 5: School District Representative Name and Signature</t>
  </si>
  <si>
    <t>Enter the name of the person preparing the tax rate as authorized by the school board.</t>
  </si>
  <si>
    <t>print here</t>
  </si>
  <si>
    <t>Printed Name of School District Representative</t>
  </si>
  <si>
    <t>sign here</t>
  </si>
  <si>
    <t>School District Representative</t>
  </si>
  <si>
    <t>Date</t>
  </si>
  <si>
    <t>For more information, visit our website: comptroller.texas.gov/taxes/property-tax</t>
  </si>
  <si>
    <t>50-859      07-19/3</t>
  </si>
  <si>
    <r>
      <rPr>
        <sz val="10"/>
        <color indexed="8"/>
        <rFont val="Times New Roman"/>
        <family val="1"/>
      </rPr>
      <t xml:space="preserve">Form </t>
    </r>
    <r>
      <rPr>
        <b/>
        <sz val="11"/>
        <color indexed="9"/>
        <rFont val="Times New Roman"/>
        <family val="1"/>
      </rPr>
      <t>50-856</t>
    </r>
  </si>
  <si>
    <t>updated 6/27/19</t>
  </si>
  <si>
    <t>Taxing Units Other Than School Districts or Water Districts</t>
  </si>
  <si>
    <t>Taxing Unit's Address, City, State, Zip Code</t>
  </si>
  <si>
    <t>Taxing Unit's Website Address</t>
  </si>
  <si>
    <r>
      <rPr>
        <b/>
        <sz val="10"/>
        <rFont val="Arial"/>
        <family val="2"/>
      </rPr>
      <t>GENERAL INFORMATION:</t>
    </r>
    <r>
      <rPr>
        <sz val="10"/>
        <rFont val="Arial"/>
        <family val="2"/>
      </rPr>
      <t xml:space="preserve"> </t>
    </r>
    <r>
      <rPr>
        <i/>
        <sz val="10"/>
        <rFont val="Arial"/>
        <family val="2"/>
      </rPr>
      <t>Tax Code Section 26.04(c)</t>
    </r>
    <r>
      <rPr>
        <sz val="10"/>
        <rFont val="Arial"/>
        <family val="2"/>
      </rPr>
      <t xml:space="preserve"> requires an officer or employee designated by the governing body to calculate the effective tax rate and rollback tax rate for the taxing unit. These tax rates are expressed in dollars per $100 of taxable value calculated. The calculation process starts after the chief appraiser delivers to the taxing unit the certified appraisal roll and the estimated values of properties under protest.
School districts do not use this form, but instead use Comptroller </t>
    </r>
    <r>
      <rPr>
        <i/>
        <sz val="10"/>
        <rFont val="Arial"/>
        <family val="2"/>
      </rPr>
      <t>Form 50-859 Sample Tax Rate Calculation Worksheet for School Districts.</t>
    </r>
    <r>
      <rPr>
        <sz val="10"/>
        <rFont val="Arial"/>
        <family val="2"/>
      </rPr>
      <t xml:space="preserve">
Water districts as defined under Water </t>
    </r>
    <r>
      <rPr>
        <i/>
        <sz val="10"/>
        <rFont val="Arial"/>
        <family val="2"/>
      </rPr>
      <t>Code Section 49.001(1)</t>
    </r>
    <r>
      <rPr>
        <sz val="10"/>
        <rFont val="Arial"/>
        <family val="2"/>
      </rPr>
      <t xml:space="preserve"> do not use this form, but instead use Comptroller </t>
    </r>
    <r>
      <rPr>
        <i/>
        <sz val="10"/>
        <rFont val="Arial"/>
        <family val="2"/>
      </rPr>
      <t>Form 50-858 Sample Water District
Rollback Tax Rate Worksheet.</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</si>
  <si>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(No New Taxes)</t>
  </si>
  <si>
    <r>
      <rPr>
        <b/>
        <sz val="12"/>
        <rFont val="Arial"/>
        <family val="2"/>
      </rPr>
      <t>2018 total taxable value.</t>
    </r>
    <r>
      <rPr>
        <sz val="12"/>
        <rFont val="Arial"/>
        <family val="2"/>
      </rPr>
      <t xml:space="preserve"> Enter the amount of 2018 taxable value on the 2018 tax roll today. Include any adjustments since last year’s certification; exclude Tax  Code Section 25.25(d) one-third over-appraisal corrections from these adjustments. This total includes the taxable value of homesteads with tax ceilings (will deduct in Line 2) and the captured value for tax increment financing (will deduct taxes in Line 14). </t>
    </r>
    <r>
      <rPr>
        <vertAlign val="superscript"/>
        <sz val="12"/>
        <rFont val="Arial"/>
        <family val="2"/>
      </rPr>
      <t>1 Tex. Tax Code § 26.012(14)</t>
    </r>
  </si>
  <si>
    <r>
      <rPr>
        <b/>
        <sz val="12"/>
        <color indexed="8"/>
        <rFont val="Arial"/>
        <family val="2"/>
      </rPr>
      <t>2018 tax ceilings.</t>
    </r>
    <r>
      <rPr>
        <sz val="12"/>
        <color indexed="8"/>
        <rFont val="Arial"/>
        <family val="2"/>
      </rPr>
      <t xml:space="preserve"> Counties, cities and junior college districts. Enter 2018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 </t>
    </r>
    <r>
      <rPr>
        <vertAlign val="superscript"/>
        <sz val="12"/>
        <color indexed="8"/>
        <rFont val="Arial"/>
        <family val="2"/>
      </rPr>
      <t xml:space="preserve">2 Tex. Tax Code § 26.012(14) </t>
    </r>
  </si>
  <si>
    <t>2018 total adopted tax rate.</t>
  </si>
  <si>
    <t>A.       Original 2018 ARB values:</t>
  </si>
  <si>
    <t xml:space="preserve">B.       2018 values resulting from final court decisions:                      </t>
  </si>
  <si>
    <r>
      <rPr>
        <b/>
        <sz val="12"/>
        <rFont val="Arial"/>
        <family val="2"/>
      </rPr>
      <t xml:space="preserve">C.       2018 value loss. </t>
    </r>
    <r>
      <rPr>
        <sz val="12"/>
        <rFont val="Arial"/>
        <family val="2"/>
      </rPr>
      <t>Subtract B from A.</t>
    </r>
    <r>
      <rPr>
        <vertAlign val="superscript"/>
        <sz val="12"/>
        <rFont val="Arial"/>
        <family val="2"/>
      </rPr>
      <t>3 Tex. Tax Code § 26.012(13)</t>
    </r>
  </si>
  <si>
    <r>
      <rPr>
        <b/>
        <sz val="12"/>
        <color indexed="8"/>
        <rFont val="Arial"/>
        <family val="2"/>
      </rPr>
      <t>2018 taxable value of property in territory the taxing unit deannexed after Jan. 1, 2018.</t>
    </r>
    <r>
      <rPr>
        <sz val="12"/>
        <color indexed="8"/>
        <rFont val="Arial"/>
        <family val="2"/>
      </rPr>
      <t xml:space="preserve"> Enter the 2018 value of property in deannexed territory.</t>
    </r>
    <r>
      <rPr>
        <vertAlign val="superscript"/>
        <sz val="12"/>
        <color indexed="8"/>
        <rFont val="Arial"/>
        <family val="2"/>
      </rPr>
      <t>4 Tex. Tax Code § 26.012(15)</t>
    </r>
    <r>
      <rPr>
        <sz val="12"/>
        <color indexed="8"/>
        <rFont val="Arial"/>
        <family val="2"/>
      </rPr>
      <t xml:space="preserve"> </t>
    </r>
  </si>
  <si>
    <r>
      <rPr>
        <b/>
        <sz val="12"/>
        <rFont val="Arial"/>
        <family val="2"/>
      </rPr>
      <t>2018 taxable value lost because property first qualified for an exemption in 2019.</t>
    </r>
    <r>
      <rPr>
        <sz val="12"/>
        <rFont val="Arial"/>
        <family val="2"/>
      </rPr>
      <t xml:space="preserve"> 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</si>
  <si>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t>A.       Absolute exemptions. Use 2018 market value:</t>
  </si>
  <si>
    <t xml:space="preserve">B.       Partial exemptions. 2019 exemption amount or 2019 percentage exemption times 2018 value:                                                </t>
  </si>
  <si>
    <r>
      <rPr>
        <b/>
        <sz val="12"/>
        <rFont val="Arial"/>
        <family val="2"/>
      </rPr>
      <t>C.       Value loss.</t>
    </r>
    <r>
      <rPr>
        <sz val="12"/>
        <rFont val="Arial"/>
        <family val="2"/>
      </rPr>
      <t xml:space="preserve"> Add A and B.</t>
    </r>
    <r>
      <rPr>
        <vertAlign val="superscript"/>
        <sz val="12"/>
        <rFont val="Arial"/>
        <family val="2"/>
      </rPr>
      <t>5 Tex. Tax Code § 26.012(15)</t>
    </r>
  </si>
  <si>
    <r>
      <rPr>
        <b/>
        <sz val="12"/>
        <rFont val="Arial"/>
        <family val="2"/>
      </rPr>
      <t>2018 taxable value lost because property first qualified for agricultural appraisal (1-d or 1-d-1), timber appraisal, recreational/scenic appraisal or public access airport special appraisal in 2019.</t>
    </r>
    <r>
      <rPr>
        <sz val="12"/>
        <rFont val="Arial"/>
        <family val="2"/>
      </rPr>
      <t xml:space="preserve"> Use only properties that qualified in 2019 for the first time; do not use properties that qualified in 2018.
</t>
    </r>
  </si>
  <si>
    <t>A.       2018 market value:</t>
  </si>
  <si>
    <t xml:space="preserve">B.       2019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</si>
  <si>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6 Tex. Tax Code § 26.012(15)</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</si>
  <si>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</si>
  <si>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Taxes refunded for years preceding tax year 2018.</t>
    </r>
    <r>
      <rPr>
        <sz val="12"/>
        <color indexed="8"/>
        <rFont val="Arial"/>
        <family val="2"/>
      </rPr>
      <t xml:space="preserve"> Enter the amount of taxes refunded by the taxing unit for tax years preceding tax year 2018. Types of refunds include court decisions, Tax Code 25.25(b) and (c) corrections and Tax Code 31.11 payment errors. Do not include refunds for tax year 2018. This line applies only to tax years preceding tax year 2018.</t>
    </r>
    <r>
      <rPr>
        <vertAlign val="superscript"/>
        <sz val="12"/>
        <color indexed="8"/>
        <rFont val="Arial"/>
        <family val="2"/>
      </rPr>
      <t>7 Tex. Tax Code § 26.012(13)</t>
    </r>
  </si>
  <si>
    <r>
      <rPr>
        <b/>
        <sz val="12"/>
        <color indexed="8"/>
        <rFont val="Arial"/>
        <family val="2"/>
      </rPr>
      <t>Taxes in tax increment financing (TIF) for tax year 2018.</t>
    </r>
    <r>
      <rPr>
        <sz val="12"/>
        <color indexed="8"/>
        <rFont val="Arial"/>
        <family val="2"/>
      </rPr>
      <t xml:space="preserve"> Enter the amount of taxes paid into the tax increment fund for a reinvestment zone as agreed by the taxing unit. If the taxing unit has no 2019 captured appraised value in Line 16D, enter 0. </t>
    </r>
    <r>
      <rPr>
        <vertAlign val="superscript"/>
        <sz val="12"/>
        <color indexed="8"/>
        <rFont val="Arial"/>
        <family val="2"/>
      </rPr>
      <t>8 Tex. Tax Code § 26.03(c)</t>
    </r>
  </si>
  <si>
    <r>
      <rPr>
        <b/>
        <sz val="12"/>
        <color indexed="8"/>
        <rFont val="Arial"/>
        <family val="2"/>
      </rPr>
      <t>Adjusted 2018 taxes with refunds and TIF adjustment.</t>
    </r>
    <r>
      <rPr>
        <sz val="12"/>
        <color indexed="8"/>
        <rFont val="Arial"/>
        <family val="2"/>
      </rPr>
      <t xml:space="preserve"> Add Lines 12 and 13, subtract Line 14. </t>
    </r>
    <r>
      <rPr>
        <vertAlign val="superscript"/>
        <sz val="12"/>
        <color indexed="8"/>
        <rFont val="Arial"/>
        <family val="2"/>
      </rPr>
      <t>9 Tex. Tax Code § 26.012(13)</t>
    </r>
  </si>
  <si>
    <r>
      <rPr>
        <b/>
        <sz val="12"/>
        <rFont val="Arial"/>
        <family val="2"/>
      </rPr>
      <t>Total 2019 taxable value on the 2019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t>
    </r>
    <r>
      <rPr>
        <vertAlign val="superscript"/>
        <sz val="12"/>
        <rFont val="Arial"/>
        <family val="2"/>
      </rPr>
      <t>10 Tex. Tax Code § 26.012(15)</t>
    </r>
    <r>
      <rPr>
        <sz val="12"/>
        <rFont val="Arial"/>
        <family val="2"/>
      </rPr>
      <t xml:space="preserve">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</si>
  <si>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</si>
  <si>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</si>
  <si>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</si>
  <si>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 xml:space="preserve">D.       Tax increment financing: </t>
    </r>
    <r>
      <rPr>
        <sz val="12"/>
        <rFont val="Arial"/>
        <family val="2"/>
      </rPr>
      <t>Deduct the 2019 captured appraised value of property taxable by a taxing unit in a tax increment financing zone for which the 2019 taxes will be deposited into the tax increment fund. Do not include any new property value that will be included in Line 21 below.</t>
    </r>
    <r>
      <rPr>
        <vertAlign val="superscript"/>
        <sz val="12"/>
        <rFont val="Arial"/>
        <family val="2"/>
      </rPr>
      <t>11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</si>
  <si>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</si>
  <si>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12 Tex. Tax Code § 26.01(c) and (d)</t>
    </r>
    <r>
      <rPr>
        <b/>
        <sz val="12"/>
        <rFont val="Arial"/>
        <family val="2"/>
      </rPr>
      <t xml:space="preserve">
</t>
    </r>
  </si>
  <si>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r>
      <rPr>
        <vertAlign val="superscript"/>
        <sz val="12"/>
        <rFont val="Arial"/>
        <family val="2"/>
      </rPr>
      <t>13 Tex. Tax Code § 26.01(c)</t>
    </r>
  </si>
  <si>
    <r>
      <rPr>
        <b/>
        <sz val="12"/>
        <rFont val="Arial"/>
        <family val="2"/>
      </rPr>
      <t>B.       2019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r>
      <rPr>
        <vertAlign val="superscript"/>
        <sz val="12"/>
        <rFont val="Arial"/>
        <family val="2"/>
      </rPr>
      <t xml:space="preserve">14 Tex. Tax Code § 26.01(d)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</si>
  <si>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</si>
  <si>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2019 tax ceilings.</t>
    </r>
    <r>
      <rPr>
        <sz val="12"/>
        <color indexed="8"/>
        <rFont val="Arial"/>
        <family val="2"/>
      </rPr>
      <t xml:space="preserve"> Counties, cities and junior colleges enter 2019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t>
    </r>
    <r>
      <rPr>
        <vertAlign val="superscript"/>
        <sz val="12"/>
        <color indexed="8"/>
        <rFont val="Arial"/>
        <family val="2"/>
      </rPr>
      <t>15 Tex. Tax Code § 26.012(6)</t>
    </r>
  </si>
  <si>
    <r>
      <rPr>
        <b/>
        <sz val="12"/>
        <color indexed="8"/>
        <rFont val="Arial"/>
        <family val="2"/>
      </rPr>
      <t>2019 total taxable value.</t>
    </r>
    <r>
      <rPr>
        <sz val="12"/>
        <color indexed="8"/>
        <rFont val="Arial"/>
        <family val="2"/>
      </rPr>
      <t xml:space="preserve"> Add Lines 16E and 17C. Subtract Line 18.</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</si>
  <si>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t>
    </r>
    <r>
      <rPr>
        <vertAlign val="superscript"/>
        <sz val="12"/>
        <color indexed="8"/>
        <rFont val="Arial"/>
        <family val="2"/>
      </rPr>
      <t>16 Tex. Tax Code § 26.012(17)</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</si>
  <si>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2018, and be located in a new improvement. New improvements do include property on which a tax abatement agreement has expired for 2019.</t>
    </r>
    <r>
      <rPr>
        <vertAlign val="superscript"/>
        <sz val="12"/>
        <color indexed="8"/>
        <rFont val="Arial"/>
        <family val="2"/>
      </rPr>
      <t>17 Tex. Tax Code § 26.012(17)</t>
    </r>
  </si>
  <si>
    <r>
      <rPr>
        <b/>
        <sz val="12"/>
        <color indexed="8"/>
        <rFont val="Arial"/>
        <family val="2"/>
      </rPr>
      <t>Total adjustments to the 2019 taxable value.</t>
    </r>
    <r>
      <rPr>
        <sz val="12"/>
        <color indexed="8"/>
        <rFont val="Arial"/>
        <family val="2"/>
      </rPr>
      <t xml:space="preserve"> Add Lines 20 and 21.</t>
    </r>
  </si>
  <si>
    <r>
      <rPr>
        <b/>
        <sz val="12"/>
        <color indexed="8"/>
        <rFont val="Arial"/>
        <family val="2"/>
      </rPr>
      <t xml:space="preserve">2019 adjusted taxable value. </t>
    </r>
    <r>
      <rPr>
        <sz val="12"/>
        <color indexed="8"/>
        <rFont val="Arial"/>
        <family val="2"/>
      </rPr>
      <t>Subtract Line 22 from Line 19.</t>
    </r>
  </si>
  <si>
    <r>
      <rPr>
        <b/>
        <sz val="12"/>
        <color indexed="8"/>
        <rFont val="Arial"/>
        <family val="2"/>
      </rPr>
      <t>2019 effective tax rate.</t>
    </r>
    <r>
      <rPr>
        <sz val="12"/>
        <color indexed="8"/>
        <rFont val="Arial"/>
        <family val="2"/>
      </rPr>
      <t xml:space="preserve"> Divide Line 15 by Line 23 and multiply by $100.</t>
    </r>
    <r>
      <rPr>
        <vertAlign val="superscript"/>
        <sz val="12"/>
        <color indexed="8"/>
        <rFont val="Arial"/>
        <family val="2"/>
      </rPr>
      <t xml:space="preserve">18 Tex. Tax Code § </t>
    </r>
    <r>
      <rPr>
        <sz val="12"/>
        <color indexed="8"/>
        <rFont val="Arial"/>
        <family val="2"/>
      </rPr>
      <t>26.04(c)</t>
    </r>
  </si>
  <si>
    <r>
      <rPr>
        <b/>
        <sz val="12"/>
        <color indexed="8"/>
        <rFont val="Arial"/>
        <family val="2"/>
      </rPr>
      <t xml:space="preserve">COUNTIES ONLY. </t>
    </r>
    <r>
      <rPr>
        <sz val="12"/>
        <color indexed="8"/>
        <rFont val="Arial"/>
        <family val="2"/>
      </rPr>
      <t>Add together the effective tax rates for each type of tax the county levies. The total is the 2019 county effective tax rate.</t>
    </r>
    <r>
      <rPr>
        <vertAlign val="superscript"/>
        <sz val="12"/>
        <color indexed="8"/>
        <rFont val="Arial"/>
        <family val="2"/>
      </rPr>
      <t>19 Tex. Tax Code § 26.04(d)</t>
    </r>
  </si>
  <si>
    <t>SECTION 2: Rollback Tax Rate Activity</t>
  </si>
  <si>
    <r>
      <rPr>
        <sz val="10"/>
        <color indexed="8"/>
        <rFont val="Times New Roman"/>
        <family val="1"/>
      </rPr>
      <t xml:space="preserve">The rollback tax rate is split into two separate rates:
1. </t>
    </r>
    <r>
      <rPr>
        <b/>
        <sz val="10"/>
        <color indexed="8"/>
        <rFont val="Arial"/>
        <family val="2"/>
      </rPr>
      <t>Maintenance and Operations (M&amp;O):</t>
    </r>
    <r>
      <rPr>
        <sz val="10"/>
        <color indexed="8"/>
        <rFont val="Arial"/>
        <family val="2"/>
      </rPr>
      <t xml:space="preserve"> The M&amp;O portion is the tax rate that is needed to raise the same amount of taxes that the taxing unit levied in
the prior year plus eight percent. This rate accounts for such things as salaries, utilities and day-to-day operations.
2. </t>
    </r>
    <r>
      <rPr>
        <b/>
        <sz val="10"/>
        <color indexed="8"/>
        <rFont val="Arial"/>
        <family val="2"/>
      </rPr>
      <t>Debt:</t>
    </r>
    <r>
      <rPr>
        <sz val="10"/>
        <color indexed="8"/>
        <rFont val="Arial"/>
        <family val="2"/>
      </rPr>
      <t xml:space="preserve"> The debt tax rate includes the debt service necessary to pay the taxing unit’s debt payments in the coming year. This rate accounts for principal
and interest on bonds and other debt secured by property tax revenue.
The rollback tax rate for a county is the sum of the rollback tax rates calculated for each type of tax the county levies. In most cases the rollback tax rate exceeds the effective tax rate, but occasionally decreases in a taxing unit’s debt service will cause the effective tax rate to be higher than the rollback tax rate.</t>
    </r>
  </si>
  <si>
    <t>Rollback Tax Rate Activity</t>
  </si>
  <si>
    <t>2018 maintenance and operations (M&amp;O) tax rate.</t>
  </si>
  <si>
    <r>
      <rPr>
        <sz val="10"/>
        <color indexed="8"/>
        <rFont val="Times New Roman"/>
        <family val="1"/>
      </rPr>
      <t xml:space="preserve">2018 adjusted taxable value. </t>
    </r>
    <r>
      <rPr>
        <sz val="12"/>
        <color indexed="8"/>
        <rFont val="Arial"/>
        <family val="2"/>
      </rPr>
      <t>Enter the amount from Line 11.</t>
    </r>
  </si>
  <si>
    <t xml:space="preserve">2018 M&amp;O taxes.
</t>
  </si>
  <si>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</si>
  <si>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t>
    </r>
    <r>
      <rPr>
        <sz val="12"/>
        <color indexed="8"/>
        <rFont val="Arial"/>
        <family val="2"/>
      </rPr>
      <t xml:space="preserve"> Amount of additional sales tax collected and spent on M&amp;O expenses in 2018. Enter amount from full year’s sales tax revenue spent for M&amp;O in 2018 fiscal year, if any. Other taxing units enter 0. Counties exclude any amount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</si>
  <si>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t>
    </r>
    <r>
      <rPr>
        <sz val="12"/>
        <color indexed="8"/>
        <rFont val="Arial"/>
        <family val="2"/>
      </rPr>
      <t xml:space="preserve">Enter the amount for the state criminal justice mandate.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</si>
  <si>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</si>
  <si>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t>SELECT TRANSFERRING FUNCTION STATE (NA, DISCONTINUED, RECEIVED)</t>
  </si>
  <si>
    <t>NA</t>
  </si>
  <si>
    <r>
      <rPr>
        <b/>
        <sz val="12"/>
        <color indexed="8"/>
        <rFont val="Arial"/>
        <family val="2"/>
      </rPr>
      <t>E.       Taxes refunded for years preceding tax year 2018:</t>
    </r>
    <r>
      <rPr>
        <sz val="12"/>
        <color indexed="8"/>
        <rFont val="Arial"/>
        <family val="2"/>
      </rPr>
      <t xml:space="preserve"> Enter the amount of M&amp;O taxes refunded in the preceding year for taxes before that year. Types of refunds include court decisions, Tax Code § 25.25(b) and (c) corrections and Tax Code § 31.11 payment errors. Do not include refunds for tax year 2018. This line applies only to tax years preceding tax year 2018.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</si>
  <si>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</si>
  <si>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2019 captured appraised value in Line 16D, enter 0.</t>
    </r>
  </si>
  <si>
    <r>
      <rPr>
        <b/>
        <sz val="12"/>
        <color indexed="8"/>
        <rFont val="Arial"/>
        <family val="2"/>
      </rPr>
      <t>H.      Adjusted M&amp;O Taxes.</t>
    </r>
    <r>
      <rPr>
        <sz val="12"/>
        <color indexed="8"/>
        <rFont val="Arial"/>
        <family val="2"/>
      </rPr>
      <t xml:space="preserve">   Add A, B, C, E and F.  For taxing unit with D, subtract if discontinuing function and add if receiving function.  Subtract G.</t>
    </r>
  </si>
  <si>
    <r>
      <rPr>
        <b/>
        <sz val="12"/>
        <color indexed="8"/>
        <rFont val="Arial"/>
        <family val="2"/>
      </rPr>
      <t>2019 adjusted taxable value.</t>
    </r>
    <r>
      <rPr>
        <sz val="12"/>
        <color indexed="8"/>
        <rFont val="Arial"/>
        <family val="2"/>
      </rPr>
      <t xml:space="preserve">  Enter Line 23 from the Effective Tax Rate Worksheet.</t>
    </r>
  </si>
  <si>
    <r>
      <rPr>
        <b/>
        <sz val="12"/>
        <color indexed="8"/>
        <rFont val="Arial"/>
        <family val="2"/>
      </rPr>
      <t>2019 effective maintenance and operations rate.</t>
    </r>
    <r>
      <rPr>
        <sz val="12"/>
        <color indexed="8"/>
        <rFont val="Arial"/>
        <family val="2"/>
      </rPr>
      <t xml:space="preserve"> Divide Line 28H by Line 29 and multiply by $100.</t>
    </r>
  </si>
  <si>
    <r>
      <rPr>
        <b/>
        <sz val="12"/>
        <color indexed="8"/>
        <rFont val="Arial"/>
        <family val="2"/>
      </rPr>
      <t>2019 rollback maintenance and operation rate.</t>
    </r>
    <r>
      <rPr>
        <sz val="12"/>
        <color indexed="8"/>
        <rFont val="Arial"/>
        <family val="2"/>
      </rPr>
      <t xml:space="preserve"> Multiply Line 30 by 1.08.</t>
    </r>
  </si>
  <si>
    <r>
      <rPr>
        <b/>
        <sz val="12"/>
        <color indexed="8"/>
        <rFont val="Arial"/>
        <family val="2"/>
      </rPr>
      <t>Total 2019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</si>
  <si>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t>
    </r>
    <r>
      <rPr>
        <b/>
        <sz val="12"/>
        <color indexed="8"/>
        <rFont val="Arial"/>
        <family val="2"/>
      </rPr>
      <t xml:space="preserve">Debt </t>
    </r>
    <r>
      <rPr>
        <sz val="12"/>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</si>
  <si>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2"/>
        <color indexed="8"/>
        <rFont val="Arial"/>
        <family val="2"/>
      </rPr>
      <t xml:space="preserve">B. </t>
    </r>
    <r>
      <rPr>
        <sz val="12"/>
        <color indexed="8"/>
        <rFont val="Arial"/>
        <family val="2"/>
      </rPr>
      <t xml:space="preserve">      Subtract </t>
    </r>
    <r>
      <rPr>
        <b/>
        <sz val="12"/>
        <color indexed="8"/>
        <rFont val="Arial"/>
        <family val="2"/>
      </rPr>
      <t>unencumbered fund amount</t>
    </r>
    <r>
      <rPr>
        <sz val="12"/>
        <color indexed="8"/>
        <rFont val="Arial"/>
        <family val="2"/>
      </rPr>
      <t xml:space="preserve"> used to reduce total debt.                                                                                                            </t>
    </r>
  </si>
  <si>
    <r>
      <rPr>
        <b/>
        <sz val="12"/>
        <color indexed="8"/>
        <rFont val="Arial"/>
        <family val="2"/>
      </rPr>
      <t>C.</t>
    </r>
    <r>
      <rPr>
        <sz val="12"/>
        <color indexed="8"/>
        <rFont val="Arial"/>
        <family val="2"/>
      </rPr>
      <t xml:space="preserve">       Subtract </t>
    </r>
    <r>
      <rPr>
        <b/>
        <sz val="12"/>
        <color indexed="8"/>
        <rFont val="Arial"/>
        <family val="2"/>
      </rPr>
      <t>amount paid</t>
    </r>
    <r>
      <rPr>
        <sz val="12"/>
        <color indexed="8"/>
        <rFont val="Arial"/>
        <family val="2"/>
      </rPr>
      <t xml:space="preserve"> from other resources.                          </t>
    </r>
  </si>
  <si>
    <r>
      <rPr>
        <b/>
        <sz val="12"/>
        <color indexed="8"/>
        <rFont val="Arial"/>
        <family val="2"/>
      </rPr>
      <t>D.</t>
    </r>
    <r>
      <rPr>
        <sz val="12"/>
        <color indexed="8"/>
        <rFont val="Arial"/>
        <family val="2"/>
      </rPr>
      <t xml:space="preserve">       </t>
    </r>
    <r>
      <rPr>
        <b/>
        <sz val="12"/>
        <color indexed="8"/>
        <rFont val="Arial"/>
        <family val="2"/>
      </rPr>
      <t>Adjusted debt.</t>
    </r>
    <r>
      <rPr>
        <sz val="12"/>
        <color indexed="8"/>
        <rFont val="Arial"/>
        <family val="2"/>
      </rPr>
      <t xml:space="preserve"> Subtract B and C from A.</t>
    </r>
  </si>
  <si>
    <r>
      <rPr>
        <b/>
        <sz val="12"/>
        <color indexed="8"/>
        <rFont val="Arial"/>
        <family val="2"/>
      </rPr>
      <t>Adjusted 2019 debt.</t>
    </r>
    <r>
      <rPr>
        <sz val="12"/>
        <color indexed="8"/>
        <rFont val="Arial"/>
        <family val="2"/>
      </rPr>
      <t xml:space="preserve"> Subtract Line 33 from Line 32D.</t>
    </r>
  </si>
  <si>
    <r>
      <rPr>
        <b/>
        <sz val="12"/>
        <color indexed="8"/>
        <rFont val="Arial"/>
        <family val="2"/>
      </rPr>
      <t>Certified 2019 anticipated collection rate.</t>
    </r>
    <r>
      <rPr>
        <sz val="12"/>
        <color indexed="8"/>
        <rFont val="Arial"/>
        <family val="2"/>
      </rPr>
      <t xml:space="preserve"> Enter the rate certified by the collector. If the rate is 100 percent or greater, enter 100 percent. **Please input correct percentage, default is 100%**</t>
    </r>
  </si>
  <si>
    <r>
      <rPr>
        <b/>
        <sz val="12"/>
        <color indexed="8"/>
        <rFont val="Arial"/>
        <family val="2"/>
      </rPr>
      <t>2019 debt adjusted for collections.</t>
    </r>
    <r>
      <rPr>
        <sz val="12"/>
        <color indexed="8"/>
        <rFont val="Arial"/>
        <family val="2"/>
      </rPr>
      <t xml:space="preserve"> Divide Line 34 by Line 35</t>
    </r>
  </si>
  <si>
    <r>
      <rPr>
        <b/>
        <sz val="12"/>
        <color indexed="8"/>
        <rFont val="Arial"/>
        <family val="2"/>
      </rPr>
      <t>2019 total taxable value.</t>
    </r>
    <r>
      <rPr>
        <sz val="12"/>
        <color indexed="8"/>
        <rFont val="Arial"/>
        <family val="2"/>
      </rPr>
      <t xml:space="preserve"> Enter the amount on Line 19.</t>
    </r>
  </si>
  <si>
    <r>
      <rPr>
        <b/>
        <sz val="12"/>
        <color indexed="8"/>
        <rFont val="Arial"/>
        <family val="2"/>
      </rPr>
      <t>2019 debt tax rate.</t>
    </r>
    <r>
      <rPr>
        <sz val="12"/>
        <color indexed="8"/>
        <rFont val="Arial"/>
        <family val="2"/>
      </rPr>
      <t xml:space="preserve"> Divide Line 36 by Line 37 and multiply by $100.</t>
    </r>
  </si>
  <si>
    <r>
      <rPr>
        <b/>
        <sz val="12"/>
        <color indexed="8"/>
        <rFont val="Arial"/>
        <family val="2"/>
      </rPr>
      <t>2019 rollback tax rate.</t>
    </r>
    <r>
      <rPr>
        <sz val="12"/>
        <color indexed="8"/>
        <rFont val="Arial"/>
        <family val="2"/>
      </rPr>
      <t xml:space="preserve"> Add Lines 31 and 38.</t>
    </r>
  </si>
  <si>
    <r>
      <rPr>
        <b/>
        <sz val="12"/>
        <color indexed="8"/>
        <rFont val="Arial"/>
        <family val="2"/>
      </rPr>
      <t>COUNTIES ONLY.</t>
    </r>
    <r>
      <rPr>
        <sz val="12"/>
        <color indexed="8"/>
        <rFont val="Arial"/>
        <family val="2"/>
      </rPr>
      <t xml:space="preserve"> Add together the rollback tax rates for each type of tax the county levies. The total is the 2019 county rollback tax rate.</t>
    </r>
  </si>
  <si>
    <t>SECTION 3: Additional Sales Taxes to Reduce Property Tax</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</si>
  <si>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</si>
  <si>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Activity</t>
  </si>
  <si>
    <r>
      <rPr>
        <b/>
        <sz val="12"/>
        <color indexed="8"/>
        <rFont val="Arial"/>
        <family val="2"/>
      </rPr>
      <t>Taxable Sales.</t>
    </r>
    <r>
      <rPr>
        <sz val="12"/>
        <color indexed="8"/>
        <rFont val="Arial"/>
        <family val="2"/>
      </rPr>
      <t xml:space="preserve"> For taxing units that adopted the sales tax in November 2018 or May 2019, enter the Comptroller’s estimate of taxable sales for the previous four quarters.</t>
    </r>
    <r>
      <rPr>
        <vertAlign val="superscript"/>
        <sz val="12"/>
        <color indexed="8"/>
        <rFont val="Arial"/>
        <family val="2"/>
      </rPr>
      <t xml:space="preserve">20 Tex. Tax Code § 26.041(d) </t>
    </r>
    <r>
      <rPr>
        <sz val="12"/>
        <color indexed="8"/>
        <rFont val="Arial"/>
        <family val="2"/>
      </rPr>
      <t>Estimates of taxable sales may be obtained through Comtroller's Allocation Historical Summary webpage. Taxing units that adopted the sales tax before November 2018,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</si>
  <si>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t>
    </r>
    <r>
      <rPr>
        <vertAlign val="superscript"/>
        <sz val="12"/>
        <color indexed="8"/>
        <rFont val="Arial"/>
        <family val="2"/>
      </rPr>
      <t>21 Tex. Tax Code § 26.041(i)</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Multiply the amount on Line 41 by the sales tax rate (.01, .005 or .0025, as applicable) and multiply the result by .95</t>
    </r>
    <r>
      <rPr>
        <vertAlign val="superscript"/>
        <sz val="12"/>
        <color indexed="8"/>
        <rFont val="Arial"/>
        <family val="2"/>
      </rPr>
      <t>22 Tex. Tax Code § 26.041(d)</t>
    </r>
    <r>
      <rPr>
        <sz val="12"/>
        <color indexed="8"/>
        <rFont val="Arial"/>
        <family val="2"/>
      </rPr>
      <t xml:space="preserve"> 
                                                       </t>
    </r>
    <r>
      <rPr>
        <b/>
        <sz val="12"/>
        <color indexed="8"/>
        <rFont val="Arial"/>
        <family val="2"/>
      </rPr>
      <t xml:space="preserve">- or - </t>
    </r>
    <r>
      <rPr>
        <sz val="12"/>
        <color indexed="8"/>
        <rFont val="Arial"/>
        <family val="2"/>
      </rPr>
      <t xml:space="preserve">
</t>
    </r>
    <r>
      <rPr>
        <b/>
        <sz val="12"/>
        <color indexed="8"/>
        <rFont val="Arial"/>
        <family val="2"/>
      </rPr>
      <t>Taxing units that adopted the sales tax before November 2018.</t>
    </r>
    <r>
      <rPr>
        <sz val="12"/>
        <color indexed="8"/>
        <rFont val="Arial"/>
        <family val="2"/>
      </rPr>
      <t xml:space="preserve">  Enter the sales tax revenue for the previous four quarters. Do not multiply by .95.</t>
    </r>
  </si>
  <si>
    <r>
      <rPr>
        <b/>
        <sz val="12"/>
        <color indexed="8"/>
        <rFont val="Arial"/>
        <family val="2"/>
      </rPr>
      <t>2019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</si>
  <si>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</si>
  <si>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2019 effective tax rate, unadjusted for sales tax.</t>
    </r>
    <r>
      <rPr>
        <b/>
        <vertAlign val="superscript"/>
        <sz val="12"/>
        <color indexed="8"/>
        <rFont val="Arial"/>
        <family val="2"/>
      </rPr>
      <t>23</t>
    </r>
    <r>
      <rPr>
        <sz val="12"/>
        <color indexed="8"/>
        <rFont val="Arial"/>
        <family val="2"/>
      </rPr>
      <t xml:space="preserve"> Tex. Tax Code § 26.04(c) Enter the rate from Line 24 or 25, as applicable, on the Sample Effective Tax Rate Worksheet.</t>
    </r>
  </si>
  <si>
    <r>
      <rPr>
        <b/>
        <sz val="12"/>
        <color indexed="8"/>
        <rFont val="Arial"/>
        <family val="2"/>
      </rPr>
      <t>2019 effective tax rate, adjusted for sales tax.</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Subtract Line 44 from Line 45. Skip to Line 47 if you adopted the additional sales tax before November 2018.</t>
    </r>
  </si>
  <si>
    <r>
      <rPr>
        <b/>
        <sz val="12"/>
        <color indexed="8"/>
        <rFont val="Arial"/>
        <family val="2"/>
      </rPr>
      <t>2019 rollback tax rate, unadjusted for sales tax.</t>
    </r>
    <r>
      <rPr>
        <vertAlign val="superscript"/>
        <sz val="12"/>
        <color indexed="8"/>
        <rFont val="Arial"/>
        <family val="2"/>
      </rPr>
      <t>24</t>
    </r>
    <r>
      <rPr>
        <sz val="12"/>
        <color indexed="8"/>
        <rFont val="Arial"/>
        <family val="2"/>
      </rPr>
      <t xml:space="preserve"> Tex. Tax Code § 26.04(c) Enter the rate from Line 39 or 40, as applicable, of the Sample Rollback Tax Rate Worksheet.</t>
    </r>
  </si>
  <si>
    <r>
      <rPr>
        <b/>
        <sz val="12"/>
        <color indexed="8"/>
        <rFont val="Arial"/>
        <family val="2"/>
      </rPr>
      <t>2019 rollback tax rate, adjusted for sales tax.</t>
    </r>
    <r>
      <rPr>
        <sz val="12"/>
        <color indexed="8"/>
        <rFont val="Arial"/>
        <family val="2"/>
      </rPr>
      <t xml:space="preserve"> Subtract Line 44 from Line 47.</t>
    </r>
  </si>
  <si>
    <t>SECTION 4: Additional Rollback Protection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</si>
  <si>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</si>
  <si>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t>
    </r>
    <r>
      <rPr>
        <vertAlign val="superscript"/>
        <sz val="12"/>
        <color indexed="8"/>
        <rFont val="Arial"/>
        <family val="2"/>
      </rPr>
      <t>25 Tex. Tax Code § 26.045(d)</t>
    </r>
    <r>
      <rPr>
        <sz val="12"/>
        <color indexed="8"/>
        <rFont val="Arial"/>
        <family val="2"/>
      </rPr>
      <t xml:space="preserve"> The taxing unit shall provide its tax assessor-collector with a copy of the letter.</t>
    </r>
    <r>
      <rPr>
        <vertAlign val="superscript"/>
        <sz val="12"/>
        <color indexed="8"/>
        <rFont val="Arial"/>
        <family val="2"/>
      </rPr>
      <t>26 Tex. Tax Code § 26.045(i)</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</si>
  <si>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</si>
  <si>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2019 rollback tax rate, adjusted for pollution control. </t>
    </r>
    <r>
      <rPr>
        <sz val="12"/>
        <color indexed="8"/>
        <rFont val="Arial"/>
        <family val="2"/>
      </rPr>
      <t>Add Line 51 to one of the following lines (as applicable): Line 39, Line 40 (counties) or Line 48 (taxing units with the additional sales tax).</t>
    </r>
  </si>
  <si>
    <t>SECTION 5: Total Tax Rate</t>
  </si>
  <si>
    <t>Effective tax rate (Line 24; line 25 for counties; or line 46 if adjusted for sales tax)</t>
  </si>
  <si>
    <t>Rollback tax rate (Line 39; line 40 for counties; or line 48 if adjusted for sales tax)</t>
  </si>
  <si>
    <t>Rollback tax rate adjusted for pollution control (Line 52)</t>
  </si>
  <si>
    <t>SECTION 6: Taxing Unit Representative Name and Signature</t>
  </si>
  <si>
    <t>Enter the name of the person preparing the tax rate as authorized by the governing body of the taxing unit.</t>
  </si>
  <si>
    <t>Printed Name of Taxing Unit Representative</t>
  </si>
  <si>
    <t>Tax Unit Representative</t>
  </si>
  <si>
    <t>50-856      05-19/3</t>
  </si>
  <si>
    <r>
      <rPr>
        <sz val="10"/>
        <color indexed="8"/>
        <rFont val="Times New Roman"/>
        <family val="1"/>
      </rPr>
      <t xml:space="preserve">Form </t>
    </r>
    <r>
      <rPr>
        <b/>
        <sz val="11"/>
        <color indexed="9"/>
        <rFont val="Times New Roman"/>
        <family val="1"/>
      </rPr>
      <t>50-858</t>
    </r>
  </si>
  <si>
    <t>2019 Water District RollbackTax Rate Worksheet</t>
  </si>
  <si>
    <t>Water District's Address, City, State, Zip Code</t>
  </si>
  <si>
    <t>Water District's Website Address</t>
  </si>
  <si>
    <r>
      <rPr>
        <b/>
        <sz val="10"/>
        <rFont val="Arial"/>
        <family val="2"/>
      </rPr>
      <t>GENERAL INFORMATION:</t>
    </r>
    <r>
      <rPr>
        <sz val="10"/>
        <rFont val="Arial"/>
        <family val="2"/>
      </rPr>
      <t xml:space="preserve"> Water Code Section 49.001 defines a water district as any district or authority created by Texas Constitution, Article XVI,
Section 59 or Article III, Sections 52(b)(1) and (2), but does not include:
• any navigation district or port authority created under general or special law or any conservation and reclamation district created by Chapter 62, Acts
of the 52nd Legislature, 1951 (Article 8280-141, Vernon’s Texas Civil Statutes), or
• any conservation and reclamation district governed by Water Code Chapter 36 unless a special law creating the district or amending the law
creating the district states that Water Code Chapter 49 applies to that district.
Water Code Sections 49.107(g) and 49.108(f) provide that Tax Code Sections 26.04, 26.05 and 26.07 do not apply to taxing units created under Water
Code Section 49.001 that levy and collect taxes under Water Code Sections 49.107 and 49.108. Water districts must follow Water Code Section 49.236,
requiring a public hearing on a proposed tax rate and publishing a special hearing notice.
The Comptroller’s office provides this sample worksheet to assist water districts in determining their rollback tax rate. The information provided in this
worksheet is offered as technical assistance and not legal advice. Water districts should consult legal counsel for interpretations of law regarding tax rate
preparation and adoption.</t>
    </r>
  </si>
  <si>
    <t xml:space="preserve">SECTION 1: Rollback Tax Rate </t>
  </si>
  <si>
    <t>The rollback tax rate is the highest rate the water district may adopt without authorizing qualified voters to petition for a rollback election. The rollback rate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t>
  </si>
  <si>
    <t>2018 average appraised value of residence homestead.</t>
  </si>
  <si>
    <r>
      <rPr>
        <b/>
        <sz val="12"/>
        <color indexed="8"/>
        <rFont val="Arial"/>
        <family val="2"/>
      </rPr>
      <t>2018 general exemptions available for the average homestead</t>
    </r>
    <r>
      <rPr>
        <sz val="12"/>
        <color indexed="8"/>
        <rFont val="Arial"/>
        <family val="2"/>
      </rPr>
      <t xml:space="preserve"> (excluding age 65 or older or disabled persons exemptions).</t>
    </r>
  </si>
  <si>
    <r>
      <rPr>
        <b/>
        <sz val="12"/>
        <color indexed="8"/>
        <rFont val="Arial"/>
        <family val="2"/>
      </rPr>
      <t xml:space="preserve">2018 average taxable value of residence homestead </t>
    </r>
    <r>
      <rPr>
        <sz val="12"/>
        <color indexed="8"/>
        <rFont val="Arial"/>
        <family val="2"/>
      </rPr>
      <t>(Line 1 minus Line 2).</t>
    </r>
  </si>
  <si>
    <r>
      <rPr>
        <b/>
        <sz val="12"/>
        <color indexed="8"/>
        <rFont val="Arial"/>
        <family val="2"/>
      </rPr>
      <t>2018 adopted M&amp;O tax rate</t>
    </r>
    <r>
      <rPr>
        <sz val="12"/>
        <color indexed="8"/>
        <rFont val="Arial"/>
        <family val="2"/>
      </rPr>
      <t xml:space="preserve"> (per $100 of value).</t>
    </r>
  </si>
  <si>
    <r>
      <rPr>
        <b/>
        <sz val="12"/>
        <color indexed="8"/>
        <rFont val="Arial"/>
        <family val="2"/>
      </rPr>
      <t>2018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</si>
  <si>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t>
    </r>
  </si>
  <si>
    <t>2019 average appraised value of residence homestead.</t>
  </si>
  <si>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</si>
  <si>
    <r>
      <rPr>
        <sz val="10"/>
        <color indexed="8"/>
        <rFont val="Times New Roman"/>
        <family val="1"/>
      </rPr>
      <t xml:space="preserve">2019 average taxable value of residence homestead </t>
    </r>
    <r>
      <rPr>
        <sz val="12"/>
        <color indexed="8"/>
        <rFont val="Arial"/>
        <family val="2"/>
      </rPr>
      <t>(Line 7 minus Line 8).</t>
    </r>
  </si>
  <si>
    <r>
      <rPr>
        <sz val="10"/>
        <color indexed="8"/>
        <rFont val="Times New Roman"/>
        <family val="1"/>
      </rPr>
      <t xml:space="preserve">Highest 2019 M&amp;O Tax Rate </t>
    </r>
    <r>
      <rPr>
        <sz val="12"/>
        <color indexed="8"/>
        <rFont val="Arial"/>
        <family val="2"/>
      </rPr>
      <t>(Line 6 divided by Line 9, multiply by $100)</t>
    </r>
    <r>
      <rPr>
        <b/>
        <sz val="12"/>
        <color indexed="8"/>
        <rFont val="Arial"/>
        <family val="2"/>
      </rPr>
      <t xml:space="preserve">
</t>
    </r>
  </si>
  <si>
    <t>2019 Debt Tax Rate.</t>
  </si>
  <si>
    <t>2019 Contract Tax Rate.</t>
  </si>
  <si>
    <r>
      <rPr>
        <sz val="10"/>
        <color indexed="8"/>
        <rFont val="Times New Roman"/>
        <family val="1"/>
      </rPr>
      <t xml:space="preserve">2019 Rollback Tax Rate (add Lines 10, 11 and 12).
</t>
    </r>
    <r>
      <rPr>
        <sz val="12"/>
        <color indexed="8"/>
        <rFont val="Arial"/>
        <family val="2"/>
      </rPr>
      <t>This is the highest rate that the water district may adopt without authorizing voters to petition for a rollback election.</t>
    </r>
  </si>
  <si>
    <t>The Property Tax Assistance Division at the Texas Comptroller of Public Accounts provides property tax</t>
  </si>
  <si>
    <t>For more information, visit our website:</t>
  </si>
  <si>
    <t>information and resources for taxpayers, local taxing entities, appraisal districts and appraisal review boards.</t>
  </si>
  <si>
    <t xml:space="preserve">comptroller.texas.gov/taxes/property-tax
</t>
  </si>
  <si>
    <t xml:space="preserve">Page 1 • 50-858• 06-19/3
</t>
  </si>
  <si>
    <t xml:space="preserve">SECTION 2: Taxing Unit Representative Name and Signature  </t>
  </si>
  <si>
    <t>Enter the name of the person preparing the rollback tax rate as authorized by the governing body of the water district.</t>
  </si>
  <si>
    <t>Printed Name of Water District Representative</t>
  </si>
  <si>
    <t>Water District Representative</t>
  </si>
  <si>
    <t>Page  2</t>
  </si>
  <si>
    <t xml:space="preserve">50-858• 06-19/3
</t>
  </si>
  <si>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</si>
  <si>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</si>
  <si>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</si>
  <si>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</si>
  <si>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</si>
  <si>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</si>
  <si>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</si>
  <si>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</si>
  <si>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</si>
  <si>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</si>
  <si>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</si>
  <si>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</si>
  <si>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</si>
  <si>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</si>
  <si>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</si>
  <si>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</si>
  <si>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</si>
  <si>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</si>
  <si>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</si>
  <si>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</si>
  <si>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</si>
  <si>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</si>
  <si>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</si>
  <si>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</si>
  <si>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</si>
  <si>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</si>
  <si>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</si>
  <si>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</si>
  <si>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</si>
  <si>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</si>
  <si>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</si>
  <si>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</si>
  <si>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</si>
  <si>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</si>
  <si>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</si>
  <si>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</si>
  <si>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</si>
  <si>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</si>
  <si>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</si>
  <si>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</si>
  <si>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</si>
  <si>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</si>
  <si>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</si>
  <si>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</si>
  <si>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</si>
  <si>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</si>
  <si>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</si>
  <si>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</si>
  <si>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</si>
  <si>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</si>
  <si>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</si>
  <si>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comptroller.texas.gov/taxinfo/proptax</t>
  </si>
  <si>
    <t>Page 1 • 50-212 • 04-16/14</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</si>
  <si>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</si>
  <si>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</si>
  <si>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</si>
  <si>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</si>
  <si>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</si>
  <si>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</si>
  <si>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</si>
  <si>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</si>
  <si>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</si>
  <si>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</si>
  <si>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</si>
  <si>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</si>
  <si>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</si>
  <si>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</si>
  <si>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</si>
  <si>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</si>
  <si>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</si>
  <si>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</si>
  <si>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</si>
  <si>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</si>
  <si>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</si>
  <si>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</si>
  <si>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</si>
  <si>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</si>
  <si>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</si>
  <si>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</si>
  <si>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</si>
  <si>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</si>
  <si>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</si>
  <si>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</si>
  <si>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</si>
  <si>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</si>
  <si>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</si>
  <si>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</si>
  <si>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</si>
  <si>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</si>
  <si>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</si>
  <si>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</si>
  <si>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</si>
  <si>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</si>
  <si>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</si>
  <si>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</si>
  <si>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</si>
  <si>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</si>
  <si>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</si>
  <si>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</si>
  <si>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</si>
  <si>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</si>
  <si>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</si>
  <si>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</si>
  <si>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</si>
  <si>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</si>
  <si>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</si>
  <si>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</si>
  <si>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</si>
  <si>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</si>
  <si>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</si>
  <si>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</si>
  <si>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comptroller.texas.gov/taxinfo/proptax</t>
  </si>
  <si>
    <t>Page 2 • 50-212 • 04-16/14</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</si>
  <si>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</si>
  <si>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</si>
  <si>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</si>
  <si>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</si>
  <si>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</si>
  <si>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</si>
  <si>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</si>
  <si>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</si>
  <si>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</si>
  <si>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</si>
  <si>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</si>
  <si>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04-16/14</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</si>
  <si>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</si>
  <si>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</si>
  <si>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</si>
  <si>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</si>
  <si>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</si>
  <si>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</si>
  <si>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</si>
  <si>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</si>
  <si>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</si>
  <si>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</si>
  <si>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</si>
  <si>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</si>
  <si>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</si>
  <si>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</si>
  <si>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</si>
  <si>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</si>
  <si>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</si>
  <si>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</si>
  <si>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</si>
  <si>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</si>
  <si>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</si>
  <si>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</si>
  <si>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</si>
  <si>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</si>
  <si>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</si>
  <si>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</si>
  <si>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</si>
  <si>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</si>
  <si>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</si>
  <si>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</si>
  <si>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</si>
  <si>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</si>
  <si>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</si>
  <si>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</si>
  <si>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</si>
  <si>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</si>
  <si>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comptroller.texas.gov/taxes/propperty-tax</t>
  </si>
  <si>
    <t>50-197 • 03-17/19</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</si>
  <si>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</si>
  <si>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</si>
  <si>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</si>
  <si>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</si>
  <si>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</si>
  <si>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</si>
  <si>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</si>
  <si>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</si>
  <si>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</si>
  <si>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</si>
  <si>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</si>
  <si>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</si>
  <si>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</si>
  <si>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</si>
  <si>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</si>
  <si>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</si>
  <si>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</si>
  <si>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</si>
  <si>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</si>
  <si>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</si>
  <si>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</si>
  <si>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</si>
  <si>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</si>
  <si>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</si>
  <si>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</si>
  <si>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</si>
  <si>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</si>
  <si>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</si>
  <si>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</si>
  <si>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</si>
  <si>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</si>
  <si>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</si>
  <si>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</si>
  <si>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</si>
  <si>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</si>
  <si>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</si>
  <si>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comptroller.texas.gov/taxes/property-tax</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</si>
  <si>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</si>
  <si>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</si>
  <si>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</si>
  <si>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</si>
  <si>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</si>
  <si>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</si>
  <si>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</si>
  <si>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</si>
  <si>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</si>
  <si>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</si>
  <si>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</si>
  <si>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</si>
  <si>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</si>
  <si>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</si>
  <si>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</si>
  <si>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</si>
  <si>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</si>
  <si>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</si>
  <si>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</si>
  <si>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</si>
  <si>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</si>
  <si>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</si>
  <si>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</si>
  <si>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</si>
  <si>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</si>
  <si>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</si>
  <si>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</si>
  <si>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</si>
  <si>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</si>
  <si>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</si>
  <si>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</si>
  <si>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</si>
  <si>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</si>
  <si>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</si>
  <si>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</si>
  <si>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</si>
  <si>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</si>
  <si>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</si>
  <si>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</si>
  <si>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</si>
  <si>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</si>
  <si>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</si>
  <si>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</si>
  <si>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</si>
  <si>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</si>
  <si>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</si>
  <si>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</si>
  <si>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</si>
  <si>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</si>
  <si>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</si>
  <si>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</si>
  <si>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</si>
  <si>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</si>
  <si>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</si>
  <si>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</si>
  <si>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</si>
  <si>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</si>
  <si>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</si>
  <si>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</si>
  <si>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</si>
  <si>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</si>
  <si>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</si>
  <si>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</si>
  <si>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</si>
  <si>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</si>
  <si>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</si>
  <si>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</si>
  <si>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</si>
  <si>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</si>
  <si>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</si>
  <si>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</si>
  <si>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</si>
  <si>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</si>
  <si>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</si>
  <si>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</si>
  <si>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</si>
  <si>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</si>
  <si>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</si>
  <si>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</si>
  <si>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</si>
  <si>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</si>
  <si>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</si>
  <si>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</si>
  <si>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</si>
  <si>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</si>
  <si>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</si>
  <si>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</si>
  <si>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</si>
  <si>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</si>
  <si>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</si>
  <si>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</si>
  <si>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</si>
  <si>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</si>
  <si>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</si>
  <si>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</si>
  <si>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</si>
  <si>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</si>
  <si>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</si>
  <si>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</si>
  <si>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</si>
  <si>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</si>
  <si>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</si>
  <si>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</si>
  <si>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</si>
  <si>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</si>
  <si>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</si>
  <si>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</si>
  <si>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</si>
  <si>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</si>
  <si>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</si>
  <si>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</si>
  <si>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</si>
  <si>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Include the following statement if the water district proposes to adopt a combined tax rate that would autho-</t>
  </si>
  <si>
    <t>rize the qualified voters of the district to require a rollback election (the proposed tax rate exceeds the roll-</t>
  </si>
  <si>
    <t>back tax rate).</t>
  </si>
  <si>
    <t>proposes to use tax increase for the purpose of</t>
  </si>
  <si>
    <t>50-304 • 04-17/5</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</si>
  <si>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</si>
  <si>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</si>
  <si>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</si>
  <si>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</si>
  <si>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</si>
  <si>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</si>
  <si>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</si>
  <si>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</si>
  <si>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</si>
  <si>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</si>
  <si>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</si>
  <si>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</si>
  <si>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</si>
  <si>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</si>
  <si>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</si>
  <si>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</si>
  <si>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</si>
  <si>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</si>
  <si>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</si>
  <si>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</si>
  <si>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</si>
  <si>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</si>
  <si>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</si>
  <si>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</si>
  <si>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</si>
  <si>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</si>
  <si>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</si>
  <si>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</si>
  <si>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</si>
  <si>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</si>
  <si>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</si>
  <si>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</si>
  <si>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</si>
  <si>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</si>
  <si>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</si>
  <si>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03-18/5</t>
  </si>
  <si>
    <t xml:space="preserve">Bonded Indebtedness    </t>
  </si>
  <si>
    <t>(the school district rollback rate determined under Section 26.08, Tax Code)</t>
  </si>
  <si>
    <t>(the school district rollback rate)</t>
  </si>
  <si>
    <t>Page 2 • 50-777 • 03-18/5</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</si>
  <si>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</si>
  <si>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</si>
  <si>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</si>
  <si>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</si>
  <si>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</si>
  <si>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</si>
  <si>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04-17/4</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</si>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</sst>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s>
  <fonts count="149">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Arial"/>
      <family val="2"/>
    </font>
    <font>
      <sz val="14"/>
      <color indexed="9"/>
      <name val="Arial"/>
      <family val="2"/>
    </font>
    <font>
      <sz val="14"/>
      <name val="Times New Roman"/>
      <family val="1"/>
    </font>
    <font>
      <sz val="12"/>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sz val="11"/>
      <name val="Arial"/>
      <family val="2"/>
    </font>
    <font>
      <sz val="12"/>
      <color indexed="9"/>
      <name val="Calibri"/>
      <family val="2"/>
    </font>
    <font>
      <b/>
      <sz val="12"/>
      <name val="Calibri"/>
      <family val="2"/>
    </font>
    <font>
      <b/>
      <sz val="26"/>
      <name val="Arial"/>
      <family val="2"/>
    </font>
    <font>
      <b/>
      <sz val="11"/>
      <color indexed="9"/>
      <name val="Times New Roman"/>
      <family val="1"/>
    </font>
    <font>
      <b/>
      <sz val="10"/>
      <name val="Arial"/>
      <family val="2"/>
    </font>
    <font>
      <i/>
      <sz val="10"/>
      <name val="Arial"/>
      <family val="2"/>
    </font>
    <font>
      <vertAlign val="superscript"/>
      <sz val="12"/>
      <name val="Arial"/>
      <family val="2"/>
    </font>
    <font>
      <b/>
      <vertAlign val="superscript"/>
      <sz val="12"/>
      <name val="Arial"/>
      <family val="2"/>
    </font>
    <font>
      <b/>
      <sz val="11"/>
      <color indexed="8"/>
      <name val="Arial"/>
      <family val="2"/>
    </font>
    <font>
      <sz val="11"/>
      <color indexed="8"/>
      <name val="Arial"/>
      <family val="2"/>
    </font>
    <font>
      <sz val="10"/>
      <color indexed="8"/>
      <name val="Arial"/>
      <family val="2"/>
    </font>
    <font>
      <b/>
      <sz val="12"/>
      <color indexed="9"/>
      <name val="Arial"/>
      <family val="2"/>
    </font>
    <font>
      <sz val="12"/>
      <color indexed="9"/>
      <name val="Arial"/>
      <family val="2"/>
    </font>
    <font>
      <vertAlign val="superscript"/>
      <sz val="12"/>
      <color indexed="8"/>
      <name val="Arial"/>
      <family val="2"/>
    </font>
    <font>
      <b/>
      <sz val="10"/>
      <color indexed="8"/>
      <name val="Arial"/>
      <family val="2"/>
    </font>
    <font>
      <b/>
      <sz val="12"/>
      <color indexed="9"/>
      <name val="Calibri"/>
      <family val="2"/>
    </font>
    <font>
      <b/>
      <vertAlign val="superscript"/>
      <sz val="12"/>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4"/>
      <color indexed="8"/>
      <name val="Times New Roman"/>
      <family val="1"/>
    </font>
    <font>
      <b/>
      <sz val="14"/>
      <color indexed="8"/>
      <name val="Times New Roman"/>
      <family val="1"/>
    </font>
    <font>
      <b/>
      <sz val="14"/>
      <color indexed="60"/>
      <name val="Times New Roman"/>
      <family val="1"/>
    </font>
    <font>
      <sz val="14"/>
      <color indexed="9"/>
      <name val="Calibri"/>
      <family val="2"/>
    </font>
    <font>
      <sz val="14"/>
      <color indexed="8"/>
      <name val="Calibri"/>
      <family val="2"/>
    </font>
    <font>
      <b/>
      <sz val="14"/>
      <color indexed="10"/>
      <name val="Times New Roman"/>
      <family val="1"/>
    </font>
    <font>
      <b/>
      <sz val="14"/>
      <color indexed="9"/>
      <name val="Calibri"/>
      <family val="2"/>
    </font>
    <font>
      <u val="single"/>
      <sz val="14"/>
      <color indexed="30"/>
      <name val="Times New Roman"/>
      <family val="1"/>
    </font>
    <font>
      <b/>
      <sz val="10"/>
      <color indexed="9"/>
      <name val="Times New Roman"/>
      <family val="1"/>
    </font>
    <font>
      <sz val="20"/>
      <color indexed="49"/>
      <name val="Arial"/>
      <family val="2"/>
    </font>
    <font>
      <sz val="9"/>
      <color indexed="8"/>
      <name val="Arial"/>
      <family val="2"/>
    </font>
    <font>
      <sz val="16"/>
      <color indexed="49"/>
      <name val="Arial"/>
      <family val="2"/>
    </font>
    <font>
      <b/>
      <sz val="9"/>
      <color indexed="10"/>
      <name val="Arial"/>
      <family val="2"/>
    </font>
    <font>
      <sz val="12"/>
      <color indexed="49"/>
      <name val="Arial"/>
      <family val="2"/>
    </font>
    <font>
      <b/>
      <sz val="11"/>
      <color indexed="9"/>
      <name val="Arial"/>
      <family val="2"/>
    </font>
    <font>
      <b/>
      <sz val="11"/>
      <color indexed="10"/>
      <name val="Arial"/>
      <family val="2"/>
    </font>
    <font>
      <b/>
      <sz val="10"/>
      <color indexed="9"/>
      <name val="Calibri"/>
      <family val="2"/>
    </font>
    <font>
      <sz val="12"/>
      <color indexed="8"/>
      <name val="Calibri"/>
      <family val="2"/>
    </font>
    <font>
      <b/>
      <sz val="26"/>
      <color indexed="8"/>
      <name val="Arial"/>
      <family val="2"/>
    </font>
    <font>
      <sz val="11"/>
      <color indexed="8"/>
      <name val="Times New Roman"/>
      <family val="1"/>
    </font>
    <font>
      <b/>
      <sz val="10"/>
      <color indexed="8"/>
      <name val="Times New Roman"/>
      <family val="1"/>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b/>
      <sz val="11"/>
      <color indexed="8"/>
      <name val="Times New Roman"/>
      <family val="1"/>
    </font>
    <font>
      <sz val="9"/>
      <color indexed="8"/>
      <name val="Times New Roman"/>
      <family val="1"/>
    </font>
    <font>
      <sz val="24"/>
      <color indexed="8"/>
      <name val="Franklin Gothic Demi"/>
      <family val="2"/>
    </font>
    <font>
      <b/>
      <u val="single"/>
      <sz val="11"/>
      <color indexed="8"/>
      <name val="Times New Roman"/>
      <family val="1"/>
    </font>
    <font>
      <u val="single"/>
      <sz val="11"/>
      <color indexed="8"/>
      <name val="Times New Roman"/>
      <family val="1"/>
    </font>
    <font>
      <u val="single"/>
      <sz val="12"/>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Times New Roman"/>
      <family val="1"/>
    </font>
    <font>
      <b/>
      <sz val="14"/>
      <color rgb="FF000000"/>
      <name val="Times New Roman"/>
      <family val="1"/>
    </font>
    <font>
      <b/>
      <sz val="14"/>
      <color rgb="FFC00000"/>
      <name val="Times New Roman"/>
      <family val="1"/>
    </font>
    <font>
      <sz val="14"/>
      <color theme="0"/>
      <name val="Calibri"/>
      <family val="2"/>
    </font>
    <font>
      <sz val="14"/>
      <color theme="1"/>
      <name val="Calibri"/>
      <family val="2"/>
    </font>
    <font>
      <b/>
      <sz val="14"/>
      <color rgb="FFFF0000"/>
      <name val="Times New Roman"/>
      <family val="1"/>
    </font>
    <font>
      <b/>
      <sz val="10"/>
      <color theme="0"/>
      <name val="Times New Roman"/>
      <family val="1"/>
    </font>
    <font>
      <sz val="9"/>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9"/>
      <color rgb="FFFF0000"/>
      <name val="Arial"/>
      <family val="2"/>
    </font>
    <font>
      <sz val="11"/>
      <color rgb="FF000000"/>
      <name val="Arial"/>
      <family val="2"/>
    </font>
    <font>
      <b/>
      <sz val="11"/>
      <color theme="0"/>
      <name val="Arial"/>
      <family val="2"/>
    </font>
    <font>
      <b/>
      <sz val="11"/>
      <color rgb="FFFF0000"/>
      <name val="Arial"/>
      <family val="2"/>
    </font>
    <font>
      <b/>
      <sz val="12"/>
      <color theme="0"/>
      <name val="Calibri"/>
      <family val="2"/>
    </font>
    <font>
      <b/>
      <sz val="10"/>
      <color theme="0"/>
      <name val="Calibri"/>
      <family val="2"/>
    </font>
    <font>
      <sz val="12"/>
      <color theme="1"/>
      <name val="Calibri"/>
      <family val="2"/>
    </font>
    <font>
      <b/>
      <sz val="26"/>
      <color rgb="FF000000"/>
      <name val="Arial"/>
      <family val="2"/>
    </font>
    <font>
      <sz val="11"/>
      <color rgb="FF000000"/>
      <name val="Times New Roman"/>
      <family val="1"/>
    </font>
    <font>
      <sz val="12"/>
      <color rgb="FF000000"/>
      <name val="Times New Roman"/>
      <family val="1"/>
    </font>
    <font>
      <sz val="26"/>
      <color rgb="FF000000"/>
      <name val="Franklin Gothic Dem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9"/>
      <color rgb="FF000000"/>
      <name val="Times New Roman"/>
      <family val="1"/>
    </font>
    <font>
      <u val="single"/>
      <sz val="11"/>
      <color rgb="FF000000"/>
      <name val="Times New Roman"/>
      <family val="1"/>
    </font>
    <font>
      <sz val="14"/>
      <color theme="1"/>
      <name val="Times New Roman"/>
      <family val="1"/>
    </font>
    <font>
      <u val="single"/>
      <sz val="14"/>
      <color theme="10"/>
      <name val="Times New Roman"/>
      <family val="1"/>
    </font>
    <font>
      <b/>
      <sz val="14"/>
      <color theme="0"/>
      <name val="Calibri"/>
      <family val="2"/>
    </font>
    <font>
      <sz val="20"/>
      <color theme="4"/>
      <name val="Arial"/>
      <family val="2"/>
    </font>
    <font>
      <sz val="16"/>
      <color theme="4"/>
      <name val="Arial"/>
      <family val="2"/>
    </font>
    <font>
      <sz val="12"/>
      <color theme="0"/>
      <name val="Arial"/>
      <family val="2"/>
    </font>
    <font>
      <sz val="10"/>
      <color rgb="FF000000"/>
      <name val="Arial"/>
      <family val="2"/>
    </font>
    <font>
      <sz val="12"/>
      <color theme="4"/>
      <name val="Arial"/>
      <family val="2"/>
    </font>
    <font>
      <b/>
      <sz val="10"/>
      <color rgb="FF000000"/>
      <name val="Times New Roman"/>
      <family val="1"/>
    </font>
    <font>
      <sz val="24"/>
      <color rgb="FF000000"/>
      <name val="Franklin Gothic Demi"/>
      <family val="2"/>
    </font>
    <font>
      <b/>
      <u val="single"/>
      <sz val="11"/>
      <color rgb="FF000000"/>
      <name val="Times New Roman"/>
      <family val="1"/>
    </font>
    <font>
      <u val="single"/>
      <sz val="12"/>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right style="thin"/>
      <top style="thin"/>
      <bottom style="thin"/>
    </border>
    <border>
      <left style="thin">
        <color rgb="FF000000"/>
      </left>
      <right/>
      <top style="thin"/>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style="thin"/>
      <right/>
      <top/>
      <bottom/>
    </border>
    <border>
      <left/>
      <right style="thin"/>
      <top/>
      <bottom style="thin"/>
    </border>
    <border>
      <left/>
      <right style="thin"/>
      <top style="thin"/>
      <bottom style="thin"/>
    </border>
    <border>
      <left style="thin"/>
      <right/>
      <top/>
      <bottom style="thin"/>
    </border>
    <border>
      <left/>
      <right style="thin">
        <color rgb="FF000000"/>
      </right>
      <top style="thin"/>
      <bottom style="thin">
        <color rgb="FF000000"/>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color rgb="FF000000"/>
      </left>
      <right style="thin"/>
      <top style="thin">
        <color rgb="FF000000"/>
      </top>
      <bottom style="thin">
        <color rgb="FF000000"/>
      </bottom>
    </border>
    <border>
      <left style="thin"/>
      <right/>
      <top style="thin"/>
      <bottom style="thin"/>
    </border>
    <border>
      <left/>
      <right style="thin">
        <color rgb="FF000000"/>
      </right>
      <top style="thin"/>
      <bottom style="thin"/>
    </border>
    <border>
      <left style="thin">
        <color theme="3"/>
      </left>
      <right style="thin">
        <color theme="3"/>
      </right>
      <top style="thin">
        <color theme="3"/>
      </top>
      <bottom style="thin">
        <color theme="3"/>
      </bottom>
    </border>
    <border>
      <left>
        <color indexed="63"/>
      </left>
      <right>
        <color indexed="63"/>
      </right>
      <top>
        <color indexed="63"/>
      </top>
      <bottom style="thin">
        <color theme="3"/>
      </bottom>
    </border>
    <border>
      <left style="thin"/>
      <right/>
      <top style="thin"/>
      <bottom/>
    </border>
    <border>
      <left style="thin">
        <color rgb="FF000000"/>
      </left>
      <right style="thin"/>
      <top style="thin"/>
      <bottom style="thin"/>
    </border>
    <border>
      <left style="thin">
        <color rgb="FF000000"/>
      </left>
      <right style="thin"/>
      <top/>
      <bottom style="thin">
        <color rgb="FF000000"/>
      </bottom>
    </border>
    <border>
      <left/>
      <right style="thin"/>
      <top style="thin">
        <color rgb="FF000000"/>
      </top>
      <bottom style="thin">
        <color rgb="FF000000"/>
      </bottom>
    </border>
    <border>
      <left/>
      <right/>
      <top style="thin"/>
      <bottom/>
    </border>
    <border>
      <left/>
      <right style="thin"/>
      <top style="thin">
        <color rgb="FF000000"/>
      </top>
      <bottom/>
    </border>
    <border>
      <left/>
      <right/>
      <top style="thin"/>
      <bottom style="thin"/>
    </border>
    <border>
      <left/>
      <right/>
      <top/>
      <bottom style="medium"/>
    </border>
    <border>
      <left/>
      <right/>
      <top/>
      <bottom style="thin">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color theme="3"/>
      </bottom>
    </border>
    <border>
      <left/>
      <right style="thin">
        <color rgb="FF000000"/>
      </right>
      <top style="thin">
        <color rgb="FF000000"/>
      </top>
      <bottom style="thin">
        <color theme="3"/>
      </bottom>
    </border>
    <border>
      <left>
        <color indexed="63"/>
      </left>
      <right>
        <color indexed="63"/>
      </right>
      <top style="thin">
        <color theme="0"/>
      </top>
      <bottom>
        <color indexed="63"/>
      </bottom>
    </border>
    <border>
      <left style="thin">
        <color rgb="FF000000"/>
      </left>
      <right style="thin">
        <color rgb="FF000000"/>
      </right>
      <top style="thin">
        <color rgb="FF000000"/>
      </top>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theme="0"/>
      </left>
      <right>
        <color indexed="6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74">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9" fillId="0" borderId="0">
      <alignment/>
      <protection/>
    </xf>
    <xf numFmtId="43" fontId="9" fillId="0" borderId="0" applyFont="0" applyFill="0" applyBorder="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9" fillId="0" borderId="0">
      <alignment/>
      <protection/>
    </xf>
    <xf numFmtId="0" fontId="9" fillId="0" borderId="0">
      <alignment/>
      <protection/>
    </xf>
    <xf numFmtId="0" fontId="86" fillId="0" borderId="0">
      <alignment/>
      <protection/>
    </xf>
    <xf numFmtId="0" fontId="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25" borderId="0">
      <alignment horizontal="left"/>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00">
    <xf numFmtId="0" fontId="0" fillId="0" borderId="0" xfId="0" applyFont="1" applyFill="1" applyBorder="1" applyAlignment="1">
      <alignment horizontal="left" vertical="top"/>
    </xf>
    <xf numFmtId="0" fontId="106"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8" fillId="0" borderId="0" xfId="0" applyFont="1" applyFill="1" applyBorder="1" applyAlignment="1" applyProtection="1">
      <alignment horizontal="center" vertical="top"/>
      <protection/>
    </xf>
    <xf numFmtId="0" fontId="10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top"/>
      <protection/>
    </xf>
    <xf numFmtId="0" fontId="107" fillId="0" borderId="16"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10" fillId="20" borderId="17" xfId="33" applyNumberFormat="1" applyFont="1" applyBorder="1" applyAlignment="1" applyProtection="1">
      <alignment horizontal="left"/>
      <protection/>
    </xf>
    <xf numFmtId="0" fontId="110" fillId="20" borderId="0" xfId="33" applyNumberFormat="1" applyFont="1" applyBorder="1" applyAlignment="1" applyProtection="1">
      <alignment horizontal="center"/>
      <protection/>
    </xf>
    <xf numFmtId="0" fontId="107" fillId="0" borderId="18" xfId="0" applyFont="1" applyFill="1" applyBorder="1" applyAlignment="1" applyProtection="1">
      <alignment horizontal="left" vertical="top"/>
      <protection/>
    </xf>
    <xf numFmtId="3" fontId="111" fillId="2" borderId="19" xfId="15" applyNumberFormat="1" applyFont="1" applyBorder="1" applyAlignment="1" applyProtection="1">
      <alignment vertical="top"/>
      <protection locked="0"/>
    </xf>
    <xf numFmtId="0" fontId="107" fillId="0" borderId="20" xfId="0" applyFont="1" applyFill="1" applyBorder="1" applyAlignment="1" applyProtection="1">
      <alignment horizontal="left" vertical="top"/>
      <protection/>
    </xf>
    <xf numFmtId="3" fontId="111" fillId="2" borderId="21" xfId="15" applyNumberFormat="1" applyFont="1" applyBorder="1" applyAlignment="1" applyProtection="1">
      <alignment vertical="top"/>
      <protection locked="0"/>
    </xf>
    <xf numFmtId="0" fontId="107" fillId="0" borderId="22" xfId="0" applyFont="1" applyFill="1" applyBorder="1" applyAlignment="1" applyProtection="1">
      <alignment horizontal="left" vertical="top"/>
      <protection/>
    </xf>
    <xf numFmtId="169" fontId="111" fillId="2" borderId="21" xfId="15" applyNumberFormat="1" applyFont="1" applyBorder="1" applyAlignment="1" applyProtection="1">
      <alignment vertical="top"/>
      <protection locked="0"/>
    </xf>
    <xf numFmtId="0" fontId="107" fillId="0" borderId="23" xfId="0" applyFont="1" applyFill="1" applyBorder="1" applyAlignment="1" applyProtection="1">
      <alignment horizontal="left" vertical="top"/>
      <protection/>
    </xf>
    <xf numFmtId="170" fontId="111" fillId="2" borderId="21" xfId="15" applyNumberFormat="1" applyFont="1" applyBorder="1" applyAlignment="1" applyProtection="1">
      <alignment vertical="top"/>
      <protection locked="0"/>
    </xf>
    <xf numFmtId="0" fontId="112" fillId="0" borderId="20" xfId="0" applyFont="1" applyFill="1" applyBorder="1" applyAlignment="1" applyProtection="1">
      <alignment horizontal="left" vertical="top"/>
      <protection/>
    </xf>
    <xf numFmtId="0" fontId="112" fillId="0" borderId="22" xfId="0" applyFont="1" applyFill="1" applyBorder="1" applyAlignment="1" applyProtection="1">
      <alignment horizontal="left" vertical="top"/>
      <protection/>
    </xf>
    <xf numFmtId="0" fontId="107" fillId="0" borderId="24" xfId="0" applyFont="1" applyFill="1" applyBorder="1" applyAlignment="1" applyProtection="1">
      <alignment horizontal="center" vertical="top"/>
      <protection/>
    </xf>
    <xf numFmtId="0" fontId="107" fillId="34" borderId="0" xfId="0" applyFont="1" applyFill="1" applyBorder="1" applyAlignment="1" applyProtection="1">
      <alignment horizontal="left" vertical="top"/>
      <protection/>
    </xf>
    <xf numFmtId="0" fontId="107" fillId="0" borderId="25" xfId="0" applyFont="1" applyFill="1" applyBorder="1" applyAlignment="1" applyProtection="1">
      <alignment horizontal="left" vertical="top"/>
      <protection/>
    </xf>
    <xf numFmtId="0" fontId="107" fillId="0" borderId="26" xfId="0" applyFont="1" applyFill="1" applyBorder="1" applyAlignment="1" applyProtection="1">
      <alignment horizontal="left" vertical="top"/>
      <protection/>
    </xf>
    <xf numFmtId="0" fontId="106" fillId="0" borderId="0" xfId="0" applyFont="1" applyFill="1" applyBorder="1" applyAlignment="1" applyProtection="1">
      <alignment vertical="top"/>
      <protection/>
    </xf>
    <xf numFmtId="0" fontId="113" fillId="20" borderId="0" xfId="0" applyFont="1" applyFill="1" applyBorder="1" applyAlignment="1">
      <alignment horizontal="right" vertical="top" wrapText="1"/>
    </xf>
    <xf numFmtId="14" fontId="114" fillId="0" borderId="0" xfId="0" applyNumberFormat="1" applyFont="1" applyFill="1" applyBorder="1" applyAlignment="1" applyProtection="1">
      <alignment horizontal="right" vertical="top"/>
      <protection/>
    </xf>
    <xf numFmtId="0" fontId="115" fillId="20" borderId="27" xfId="33" applyFont="1" applyBorder="1" applyAlignment="1" applyProtection="1">
      <alignment horizontal="center" vertical="center" wrapText="1"/>
      <protection/>
    </xf>
    <xf numFmtId="171" fontId="115" fillId="20" borderId="27" xfId="33" applyNumberFormat="1" applyFont="1" applyBorder="1" applyAlignment="1" applyProtection="1">
      <alignment horizontal="center" vertical="center" wrapText="1"/>
      <protection/>
    </xf>
    <xf numFmtId="168" fontId="116" fillId="0" borderId="27"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171" fontId="11" fillId="0" borderId="27" xfId="0" applyNumberFormat="1" applyFont="1" applyFill="1" applyBorder="1" applyAlignment="1" applyProtection="1">
      <alignment wrapText="1"/>
      <protection/>
    </xf>
    <xf numFmtId="0" fontId="8" fillId="0" borderId="29" xfId="0" applyFont="1" applyFill="1" applyBorder="1" applyAlignment="1" applyProtection="1">
      <alignment horizontal="left" vertical="top" wrapText="1"/>
      <protection/>
    </xf>
    <xf numFmtId="171" fontId="11" fillId="0" borderId="30" xfId="0" applyNumberFormat="1" applyFont="1" applyFill="1" applyBorder="1" applyAlignment="1" applyProtection="1">
      <alignment wrapText="1"/>
      <protection/>
    </xf>
    <xf numFmtId="171" fontId="117" fillId="2" borderId="31" xfId="15" applyNumberFormat="1" applyFont="1" applyBorder="1" applyAlignment="1" applyProtection="1">
      <alignment wrapText="1"/>
      <protection locked="0"/>
    </xf>
    <xf numFmtId="168" fontId="116" fillId="0" borderId="32" xfId="0" applyNumberFormat="1"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8" xfId="0" applyFont="1" applyFill="1" applyBorder="1" applyAlignment="1" applyProtection="1">
      <alignment vertical="top" wrapText="1"/>
      <protection/>
    </xf>
    <xf numFmtId="0" fontId="106" fillId="0" borderId="31" xfId="0" applyFont="1" applyFill="1" applyBorder="1" applyAlignment="1" applyProtection="1">
      <alignment vertical="top" wrapText="1"/>
      <protection/>
    </xf>
    <xf numFmtId="169" fontId="11" fillId="0" borderId="27" xfId="0" applyNumberFormat="1" applyFont="1" applyFill="1" applyBorder="1" applyAlignment="1" applyProtection="1">
      <alignment wrapText="1"/>
      <protection/>
    </xf>
    <xf numFmtId="0" fontId="11" fillId="0" borderId="33" xfId="0" applyFont="1" applyFill="1" applyBorder="1" applyAlignment="1" applyProtection="1">
      <alignment vertical="top" wrapText="1"/>
      <protection/>
    </xf>
    <xf numFmtId="0" fontId="11" fillId="0" borderId="34" xfId="0" applyFont="1" applyFill="1" applyBorder="1" applyAlignment="1" applyProtection="1">
      <alignment vertical="top" wrapText="1"/>
      <protection/>
    </xf>
    <xf numFmtId="0" fontId="11" fillId="0" borderId="29" xfId="0" applyFont="1" applyFill="1" applyBorder="1" applyAlignment="1" applyProtection="1">
      <alignment horizontal="left" vertical="top" wrapText="1"/>
      <protection/>
    </xf>
    <xf numFmtId="171" fontId="117" fillId="2" borderId="30" xfId="15" applyNumberFormat="1" applyFont="1" applyBorder="1" applyAlignment="1" applyProtection="1">
      <alignment wrapText="1"/>
      <protection locked="0"/>
    </xf>
    <xf numFmtId="0" fontId="8" fillId="0" borderId="35" xfId="0" applyFont="1" applyFill="1" applyBorder="1" applyAlignment="1" applyProtection="1">
      <alignment horizontal="left" vertical="top" wrapText="1"/>
      <protection/>
    </xf>
    <xf numFmtId="171" fontId="11" fillId="0" borderId="32" xfId="0" applyNumberFormat="1" applyFont="1" applyFill="1" applyBorder="1" applyAlignment="1" applyProtection="1">
      <alignment wrapText="1"/>
      <protection/>
    </xf>
    <xf numFmtId="0" fontId="106" fillId="0" borderId="31" xfId="0" applyFont="1" applyFill="1" applyBorder="1" applyAlignment="1" applyProtection="1">
      <alignment horizontal="left" vertical="top" wrapText="1"/>
      <protection/>
    </xf>
    <xf numFmtId="0" fontId="115" fillId="20" borderId="36" xfId="33" applyFont="1" applyBorder="1" applyAlignment="1" applyProtection="1">
      <alignment horizontal="center" vertical="center"/>
      <protection/>
    </xf>
    <xf numFmtId="0" fontId="10" fillId="0" borderId="37" xfId="0" applyFont="1" applyFill="1" applyBorder="1" applyAlignment="1" applyProtection="1">
      <alignment horizontal="left" vertical="top" wrapText="1"/>
      <protection/>
    </xf>
    <xf numFmtId="173" fontId="117" fillId="2" borderId="27" xfId="15" applyNumberFormat="1" applyFont="1" applyBorder="1" applyAlignment="1" applyProtection="1">
      <alignment wrapText="1"/>
      <protection locked="0"/>
    </xf>
    <xf numFmtId="171" fontId="118" fillId="0" borderId="30" xfId="15" applyNumberFormat="1" applyFont="1" applyFill="1" applyBorder="1" applyAlignment="1" applyProtection="1">
      <alignment wrapText="1"/>
      <protection/>
    </xf>
    <xf numFmtId="171" fontId="118" fillId="0" borderId="31" xfId="15" applyNumberFormat="1" applyFont="1" applyFill="1" applyBorder="1" applyAlignment="1" applyProtection="1">
      <alignment wrapText="1"/>
      <protection/>
    </xf>
    <xf numFmtId="173" fontId="11" fillId="0" borderId="27" xfId="0" applyNumberFormat="1" applyFont="1" applyFill="1" applyBorder="1" applyAlignment="1" applyProtection="1">
      <alignment vertical="center" wrapText="1"/>
      <protection/>
    </xf>
    <xf numFmtId="171" fontId="11" fillId="0" borderId="38" xfId="0" applyNumberFormat="1" applyFont="1" applyFill="1" applyBorder="1" applyAlignment="1" applyProtection="1">
      <alignment wrapText="1"/>
      <protection/>
    </xf>
    <xf numFmtId="0" fontId="8" fillId="35" borderId="29" xfId="0" applyFont="1" applyFill="1" applyBorder="1" applyAlignment="1" applyProtection="1">
      <alignment horizontal="left" vertical="top" wrapText="1"/>
      <protection/>
    </xf>
    <xf numFmtId="171" fontId="118" fillId="2" borderId="30" xfId="15" applyNumberFormat="1" applyFont="1" applyFill="1" applyBorder="1" applyAlignment="1" applyProtection="1">
      <alignment wrapText="1"/>
      <protection locked="0"/>
    </xf>
    <xf numFmtId="0" fontId="119" fillId="0" borderId="39" xfId="0" applyFont="1" applyFill="1" applyBorder="1" applyAlignment="1" applyProtection="1">
      <alignment vertical="top" wrapText="1"/>
      <protection/>
    </xf>
    <xf numFmtId="0" fontId="106" fillId="0" borderId="39" xfId="0" applyFont="1" applyFill="1" applyBorder="1" applyAlignment="1" applyProtection="1">
      <alignment vertical="top"/>
      <protection/>
    </xf>
    <xf numFmtId="168" fontId="116" fillId="0" borderId="33" xfId="0" applyNumberFormat="1" applyFont="1" applyFill="1" applyBorder="1" applyAlignment="1" applyProtection="1">
      <alignment horizontal="left" vertical="top" wrapText="1"/>
      <protection/>
    </xf>
    <xf numFmtId="0" fontId="11" fillId="0" borderId="40" xfId="0" applyFont="1" applyFill="1" applyBorder="1" applyAlignment="1" applyProtection="1">
      <alignment horizontal="left" vertical="top" wrapText="1"/>
      <protection/>
    </xf>
    <xf numFmtId="171" fontId="11" fillId="0" borderId="41" xfId="0" applyNumberFormat="1" applyFont="1" applyFill="1" applyBorder="1" applyAlignment="1" applyProtection="1">
      <alignment wrapText="1"/>
      <protection/>
    </xf>
    <xf numFmtId="0" fontId="8" fillId="0" borderId="40" xfId="0" applyFont="1" applyFill="1" applyBorder="1" applyAlignment="1" applyProtection="1">
      <alignment horizontal="left" vertical="top" wrapText="1"/>
      <protection/>
    </xf>
    <xf numFmtId="171" fontId="117" fillId="2" borderId="42" xfId="15" applyNumberFormat="1" applyFont="1" applyBorder="1" applyAlignment="1" applyProtection="1">
      <alignment wrapText="1"/>
      <protection locked="0"/>
    </xf>
    <xf numFmtId="168" fontId="116" fillId="0" borderId="35" xfId="0" applyNumberFormat="1"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06" fillId="0" borderId="44" xfId="0" applyFont="1" applyFill="1" applyBorder="1" applyAlignment="1" applyProtection="1">
      <alignment horizontal="left" vertical="top" wrapText="1"/>
      <protection/>
    </xf>
    <xf numFmtId="173" fontId="11" fillId="0" borderId="27" xfId="0" applyNumberFormat="1" applyFont="1" applyFill="1" applyBorder="1" applyAlignment="1" applyProtection="1">
      <alignment wrapText="1"/>
      <protection/>
    </xf>
    <xf numFmtId="169" fontId="11" fillId="0" borderId="27" xfId="0" applyNumberFormat="1" applyFont="1" applyFill="1" applyBorder="1" applyAlignment="1" applyProtection="1">
      <alignment vertical="center" wrapText="1"/>
      <protection/>
    </xf>
    <xf numFmtId="181" fontId="117" fillId="2" borderId="42" xfId="15" applyNumberFormat="1" applyFont="1" applyBorder="1" applyAlignment="1" applyProtection="1">
      <alignment wrapText="1"/>
      <protection locked="0"/>
    </xf>
    <xf numFmtId="168" fontId="116" fillId="0" borderId="45" xfId="0" applyNumberFormat="1" applyFont="1" applyFill="1" applyBorder="1" applyAlignment="1" applyProtection="1">
      <alignment horizontal="left" vertical="top" wrapText="1"/>
      <protection/>
    </xf>
    <xf numFmtId="169" fontId="117" fillId="0" borderId="46" xfId="15" applyNumberFormat="1" applyFont="1" applyFill="1" applyBorder="1" applyAlignment="1" applyProtection="1">
      <alignment wrapText="1"/>
      <protection/>
    </xf>
    <xf numFmtId="168" fontId="116" fillId="0" borderId="47"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87" fontId="10" fillId="2" borderId="41" xfId="0" applyNumberFormat="1" applyFont="1" applyFill="1" applyBorder="1" applyAlignment="1" applyProtection="1">
      <alignment horizontal="right" wrapText="1"/>
      <protection locked="0"/>
    </xf>
    <xf numFmtId="169" fontId="117" fillId="0" borderId="48" xfId="15" applyNumberFormat="1" applyFont="1" applyFill="1" applyBorder="1" applyAlignment="1" applyProtection="1">
      <alignment wrapText="1"/>
      <protection/>
    </xf>
    <xf numFmtId="0" fontId="10" fillId="0" borderId="0" xfId="0" applyFont="1" applyFill="1" applyBorder="1" applyAlignment="1" applyProtection="1">
      <alignment horizontal="left" vertical="top" wrapText="1"/>
      <protection/>
    </xf>
    <xf numFmtId="187" fontId="10" fillId="2" borderId="42" xfId="0" applyNumberFormat="1" applyFont="1" applyFill="1" applyBorder="1" applyAlignment="1" applyProtection="1">
      <alignment horizontal="right" wrapText="1"/>
      <protection locked="0"/>
    </xf>
    <xf numFmtId="0" fontId="12" fillId="0" borderId="43" xfId="0" applyFont="1" applyFill="1" applyBorder="1" applyAlignment="1" applyProtection="1">
      <alignment horizontal="left" vertical="center" wrapText="1"/>
      <protection/>
    </xf>
    <xf numFmtId="171" fontId="10" fillId="0" borderId="41" xfId="0" applyNumberFormat="1" applyFont="1" applyFill="1" applyBorder="1" applyAlignment="1" applyProtection="1">
      <alignment horizontal="right" wrapText="1"/>
      <protection/>
    </xf>
    <xf numFmtId="187" fontId="117" fillId="0" borderId="47" xfId="15" applyNumberFormat="1" applyFont="1" applyFill="1" applyBorder="1" applyAlignment="1" applyProtection="1">
      <alignment wrapText="1"/>
      <protection/>
    </xf>
    <xf numFmtId="187" fontId="117" fillId="2" borderId="41" xfId="15" applyNumberFormat="1" applyFont="1" applyBorder="1" applyAlignment="1" applyProtection="1">
      <alignment wrapText="1"/>
      <protection locked="0"/>
    </xf>
    <xf numFmtId="171" fontId="11" fillId="0" borderId="47" xfId="0" applyNumberFormat="1" applyFont="1" applyFill="1" applyBorder="1" applyAlignment="1" applyProtection="1">
      <alignment wrapText="1"/>
      <protection/>
    </xf>
    <xf numFmtId="0" fontId="10" fillId="0" borderId="43" xfId="0" applyFont="1" applyFill="1" applyBorder="1" applyAlignment="1" applyProtection="1">
      <alignment horizontal="left" vertical="top"/>
      <protection/>
    </xf>
    <xf numFmtId="0" fontId="106" fillId="0" borderId="49" xfId="0" applyFont="1" applyFill="1" applyBorder="1" applyAlignment="1" applyProtection="1">
      <alignment horizontal="left" vertical="top"/>
      <protection/>
    </xf>
    <xf numFmtId="171" fontId="11" fillId="0" borderId="50" xfId="0" applyNumberFormat="1" applyFont="1" applyFill="1" applyBorder="1" applyAlignment="1" applyProtection="1">
      <alignment wrapText="1"/>
      <protection/>
    </xf>
    <xf numFmtId="168" fontId="116" fillId="0" borderId="28" xfId="0" applyNumberFormat="1" applyFont="1" applyFill="1" applyBorder="1" applyAlignment="1" applyProtection="1">
      <alignment horizontal="left" vertical="top" wrapText="1"/>
      <protection/>
    </xf>
    <xf numFmtId="171" fontId="117" fillId="2" borderId="51" xfId="15" applyNumberFormat="1" applyFont="1" applyBorder="1" applyAlignment="1" applyProtection="1">
      <alignment wrapText="1"/>
      <protection locked="0"/>
    </xf>
    <xf numFmtId="0" fontId="10" fillId="0" borderId="52" xfId="0" applyFont="1" applyFill="1" applyBorder="1" applyAlignment="1" applyProtection="1">
      <alignment horizontal="left" vertical="top"/>
      <protection/>
    </xf>
    <xf numFmtId="0" fontId="106" fillId="0" borderId="53" xfId="0" applyFont="1" applyFill="1" applyBorder="1" applyAlignment="1" applyProtection="1">
      <alignment vertical="top"/>
      <protection/>
    </xf>
    <xf numFmtId="10" fontId="117" fillId="2" borderId="36" xfId="15" applyNumberFormat="1" applyFont="1" applyBorder="1" applyAlignment="1" applyProtection="1">
      <alignment/>
      <protection locked="0"/>
    </xf>
    <xf numFmtId="171" fontId="118" fillId="0" borderId="51" xfId="15" applyNumberFormat="1" applyFont="1" applyFill="1" applyBorder="1" applyAlignment="1" applyProtection="1">
      <alignment wrapText="1"/>
      <protection/>
    </xf>
    <xf numFmtId="169" fontId="116" fillId="0" borderId="45" xfId="0" applyNumberFormat="1" applyFont="1" applyFill="1" applyBorder="1" applyAlignment="1" applyProtection="1">
      <alignment vertical="center"/>
      <protection/>
    </xf>
    <xf numFmtId="168" fontId="116" fillId="0" borderId="52" xfId="0" applyNumberFormat="1" applyFont="1" applyFill="1" applyBorder="1" applyAlignment="1" applyProtection="1">
      <alignment horizontal="left" vertical="top" wrapText="1"/>
      <protection/>
    </xf>
    <xf numFmtId="169" fontId="116" fillId="0" borderId="42" xfId="0" applyNumberFormat="1" applyFont="1" applyFill="1" applyBorder="1" applyAlignment="1" applyProtection="1">
      <alignment vertical="center"/>
      <protection/>
    </xf>
    <xf numFmtId="0" fontId="115" fillId="20" borderId="47" xfId="33" applyFont="1" applyBorder="1" applyAlignment="1" applyProtection="1">
      <alignment horizontal="center" vertical="center"/>
      <protection/>
    </xf>
    <xf numFmtId="0" fontId="115" fillId="20" borderId="43" xfId="33" applyFont="1" applyBorder="1" applyAlignment="1" applyProtection="1">
      <alignment horizontal="center" vertical="center"/>
      <protection/>
    </xf>
    <xf numFmtId="0" fontId="115" fillId="20" borderId="50" xfId="33" applyFont="1" applyBorder="1" applyAlignment="1" applyProtection="1">
      <alignment horizontal="center" vertical="center"/>
      <protection/>
    </xf>
    <xf numFmtId="168" fontId="116" fillId="0" borderId="54" xfId="0" applyNumberFormat="1" applyFont="1" applyFill="1" applyBorder="1" applyAlignment="1" applyProtection="1">
      <alignment horizontal="left" vertical="top" wrapText="1"/>
      <protection/>
    </xf>
    <xf numFmtId="171" fontId="117" fillId="2" borderId="36" xfId="15" applyNumberFormat="1" applyFont="1" applyBorder="1" applyAlignment="1" applyProtection="1">
      <alignment wrapText="1"/>
      <protection locked="0"/>
    </xf>
    <xf numFmtId="169" fontId="116" fillId="0" borderId="36"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169" fontId="116" fillId="0" borderId="0" xfId="0" applyNumberFormat="1" applyFont="1" applyFill="1" applyBorder="1" applyAlignment="1" applyProtection="1">
      <alignment vertical="center"/>
      <protection/>
    </xf>
    <xf numFmtId="0" fontId="106" fillId="0" borderId="0" xfId="0" applyFont="1" applyFill="1" applyBorder="1" applyAlignment="1">
      <alignment horizontal="left" vertical="top"/>
    </xf>
    <xf numFmtId="169" fontId="117" fillId="2" borderId="0" xfId="15" applyNumberFormat="1" applyFont="1" applyBorder="1" applyAlignment="1" applyProtection="1">
      <alignment horizontal="right"/>
      <protection locked="0"/>
    </xf>
    <xf numFmtId="0" fontId="106" fillId="0" borderId="0" xfId="0" applyFont="1" applyFill="1" applyBorder="1" applyAlignment="1">
      <alignment horizontal="right" vertical="top"/>
    </xf>
    <xf numFmtId="0" fontId="117" fillId="34" borderId="0" xfId="15" applyNumberFormat="1" applyFont="1" applyFill="1" applyBorder="1" applyAlignment="1" applyProtection="1">
      <alignment horizontal="right"/>
      <protection/>
    </xf>
    <xf numFmtId="0" fontId="106" fillId="2" borderId="55" xfId="0" applyFont="1" applyFill="1" applyBorder="1" applyAlignment="1" applyProtection="1">
      <alignment horizontal="right" vertical="top"/>
      <protection locked="0"/>
    </xf>
    <xf numFmtId="0" fontId="120" fillId="0" borderId="0" xfId="0" applyFont="1" applyFill="1" applyBorder="1" applyAlignment="1">
      <alignment horizontal="left" vertical="top"/>
    </xf>
    <xf numFmtId="0" fontId="0" fillId="0" borderId="0" xfId="0" applyFont="1" applyFill="1" applyBorder="1" applyAlignment="1">
      <alignment horizontal="right" vertical="top"/>
    </xf>
    <xf numFmtId="0" fontId="13" fillId="34" borderId="0" xfId="0" applyFont="1" applyFill="1" applyBorder="1" applyAlignment="1" applyProtection="1">
      <alignment horizontal="right" vertical="top"/>
      <protection/>
    </xf>
    <xf numFmtId="168" fontId="116" fillId="0" borderId="36" xfId="0" applyNumberFormat="1" applyFont="1" applyFill="1" applyBorder="1" applyAlignment="1" applyProtection="1">
      <alignment horizontal="left" vertical="top"/>
      <protection/>
    </xf>
    <xf numFmtId="0" fontId="8" fillId="34" borderId="52" xfId="0" applyFont="1" applyFill="1" applyBorder="1" applyAlignment="1" applyProtection="1">
      <alignment horizontal="left" vertical="top" wrapText="1"/>
      <protection/>
    </xf>
    <xf numFmtId="0" fontId="8" fillId="34" borderId="42" xfId="0" applyFont="1" applyFill="1" applyBorder="1" applyAlignment="1" applyProtection="1">
      <alignment horizontal="left" vertical="top" wrapText="1"/>
      <protection/>
    </xf>
    <xf numFmtId="173" fontId="11" fillId="0" borderId="36" xfId="0" applyNumberFormat="1" applyFont="1" applyFill="1" applyBorder="1" applyAlignment="1" applyProtection="1">
      <alignment horizontal="right"/>
      <protection/>
    </xf>
    <xf numFmtId="0" fontId="10"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center"/>
      <protection/>
    </xf>
    <xf numFmtId="0" fontId="106" fillId="34" borderId="42" xfId="0" applyFont="1" applyFill="1" applyBorder="1" applyAlignment="1" applyProtection="1">
      <alignment horizontal="left" vertical="top"/>
      <protection/>
    </xf>
    <xf numFmtId="168" fontId="116" fillId="0" borderId="45" xfId="0" applyNumberFormat="1" applyFont="1" applyFill="1" applyBorder="1" applyAlignment="1" applyProtection="1">
      <alignment horizontal="left" vertical="top"/>
      <protection/>
    </xf>
    <xf numFmtId="0" fontId="11" fillId="34" borderId="56" xfId="0" applyFont="1" applyFill="1" applyBorder="1" applyAlignment="1" applyProtection="1">
      <alignment horizontal="left" vertical="center"/>
      <protection/>
    </xf>
    <xf numFmtId="0" fontId="11" fillId="34" borderId="42" xfId="0" applyFont="1" applyFill="1" applyBorder="1" applyAlignment="1" applyProtection="1">
      <alignment horizontal="left" vertical="top"/>
      <protection/>
    </xf>
    <xf numFmtId="169" fontId="11" fillId="0" borderId="45" xfId="0" applyNumberFormat="1" applyFont="1" applyFill="1" applyBorder="1" applyAlignment="1" applyProtection="1">
      <alignment horizontal="right"/>
      <protection/>
    </xf>
    <xf numFmtId="0" fontId="11" fillId="34" borderId="56" xfId="0" applyFont="1" applyFill="1" applyBorder="1" applyAlignment="1" applyProtection="1">
      <alignment horizontal="left" vertical="top" wrapText="1"/>
      <protection/>
    </xf>
    <xf numFmtId="0" fontId="8" fillId="0" borderId="46" xfId="0" applyFont="1" applyFill="1" applyBorder="1" applyAlignment="1" applyProtection="1">
      <alignment horizontal="left" vertical="top" wrapText="1"/>
      <protection/>
    </xf>
    <xf numFmtId="171" fontId="117" fillId="34" borderId="45" xfId="15" applyNumberFormat="1" applyFont="1" applyFill="1" applyBorder="1" applyAlignment="1" applyProtection="1">
      <alignment horizontal="right" vertical="center" wrapText="1"/>
      <protection/>
    </xf>
    <xf numFmtId="0" fontId="11" fillId="34" borderId="40" xfId="0" applyFont="1" applyFill="1" applyBorder="1" applyAlignment="1" applyProtection="1">
      <alignment horizontal="left" vertical="top" wrapText="1"/>
      <protection/>
    </xf>
    <xf numFmtId="171" fontId="117" fillId="2" borderId="41" xfId="15" applyNumberFormat="1" applyFont="1" applyBorder="1" applyAlignment="1" applyProtection="1">
      <alignment horizontal="right" wrapText="1"/>
      <protection locked="0"/>
    </xf>
    <xf numFmtId="171" fontId="117" fillId="34" borderId="47" xfId="15" applyNumberFormat="1" applyFont="1" applyFill="1" applyBorder="1" applyAlignment="1" applyProtection="1">
      <alignment horizontal="right" vertical="center" wrapText="1"/>
      <protection/>
    </xf>
    <xf numFmtId="171" fontId="117" fillId="2" borderId="42" xfId="15" applyNumberFormat="1" applyFont="1" applyBorder="1" applyAlignment="1" applyProtection="1">
      <alignment horizontal="right" wrapText="1"/>
      <protection locked="0"/>
    </xf>
    <xf numFmtId="168" fontId="116" fillId="0" borderId="50" xfId="0" applyNumberFormat="1" applyFont="1" applyFill="1" applyBorder="1" applyAlignment="1" applyProtection="1">
      <alignment horizontal="left" vertical="top"/>
      <protection/>
    </xf>
    <xf numFmtId="0" fontId="8" fillId="34" borderId="43"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top" wrapText="1"/>
      <protection/>
    </xf>
    <xf numFmtId="173" fontId="11" fillId="0" borderId="50" xfId="0" applyNumberFormat="1" applyFont="1" applyFill="1" applyBorder="1" applyAlignment="1" applyProtection="1">
      <alignment horizontal="right"/>
      <protection/>
    </xf>
    <xf numFmtId="0" fontId="10" fillId="34" borderId="43" xfId="0" applyFont="1" applyFill="1" applyBorder="1" applyAlignment="1" applyProtection="1">
      <alignment horizontal="left" vertical="top" wrapText="1"/>
      <protection/>
    </xf>
    <xf numFmtId="173" fontId="117" fillId="2" borderId="57" xfId="15" applyNumberFormat="1" applyFont="1" applyBorder="1" applyAlignment="1" applyProtection="1">
      <alignment horizontal="right" wrapText="1"/>
      <protection locked="0"/>
    </xf>
    <xf numFmtId="168" fontId="116" fillId="34" borderId="45" xfId="0" applyNumberFormat="1" applyFont="1" applyFill="1" applyBorder="1" applyAlignment="1" applyProtection="1">
      <alignment horizontal="left" vertical="top"/>
      <protection/>
    </xf>
    <xf numFmtId="171" fontId="11" fillId="34" borderId="46" xfId="0" applyNumberFormat="1" applyFont="1" applyFill="1" applyBorder="1" applyAlignment="1" applyProtection="1">
      <alignment horizontal="right" vertical="center"/>
      <protection/>
    </xf>
    <xf numFmtId="0" fontId="116" fillId="34" borderId="47" xfId="0" applyFont="1" applyFill="1" applyBorder="1" applyAlignment="1" applyProtection="1">
      <alignment horizontal="left" vertical="top"/>
      <protection/>
    </xf>
    <xf numFmtId="171" fontId="11" fillId="34" borderId="41" xfId="0" applyNumberFormat="1" applyFont="1" applyFill="1" applyBorder="1" applyAlignment="1" applyProtection="1">
      <alignment horizontal="right"/>
      <protection/>
    </xf>
    <xf numFmtId="171" fontId="116" fillId="34" borderId="48" xfId="0" applyNumberFormat="1" applyFont="1" applyFill="1" applyBorder="1" applyAlignment="1" applyProtection="1">
      <alignment horizontal="right" vertical="center"/>
      <protection/>
    </xf>
    <xf numFmtId="171" fontId="116" fillId="34" borderId="42" xfId="0" applyNumberFormat="1" applyFont="1" applyFill="1" applyBorder="1" applyAlignment="1" applyProtection="1">
      <alignment horizontal="right"/>
      <protection/>
    </xf>
    <xf numFmtId="0" fontId="116" fillId="34" borderId="50" xfId="0" applyFont="1" applyFill="1" applyBorder="1" applyAlignment="1" applyProtection="1">
      <alignment horizontal="left" vertical="top"/>
      <protection/>
    </xf>
    <xf numFmtId="0" fontId="8" fillId="34" borderId="43" xfId="0" applyFont="1" applyFill="1" applyBorder="1" applyAlignment="1" applyProtection="1">
      <alignment horizontal="left" vertical="top" wrapText="1"/>
      <protection/>
    </xf>
    <xf numFmtId="173" fontId="116" fillId="34" borderId="41" xfId="0" applyNumberFormat="1" applyFont="1" applyFill="1" applyBorder="1" applyAlignment="1" applyProtection="1">
      <alignment horizontal="right" vertical="center"/>
      <protection/>
    </xf>
    <xf numFmtId="168" fontId="116" fillId="34" borderId="47"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71" fontId="11" fillId="34" borderId="41" xfId="0" applyNumberFormat="1" applyFont="1" applyFill="1" applyBorder="1" applyAlignment="1" applyProtection="1">
      <alignment horizontal="right" vertical="center"/>
      <protection/>
    </xf>
    <xf numFmtId="171" fontId="11" fillId="34" borderId="48" xfId="0" applyNumberFormat="1" applyFont="1" applyFill="1" applyBorder="1" applyAlignment="1" applyProtection="1">
      <alignment horizontal="right" vertical="center"/>
      <protection/>
    </xf>
    <xf numFmtId="171" fontId="11" fillId="34" borderId="42" xfId="0" applyNumberFormat="1" applyFont="1" applyFill="1" applyBorder="1" applyAlignment="1" applyProtection="1">
      <alignment horizontal="right" vertical="center"/>
      <protection/>
    </xf>
    <xf numFmtId="0" fontId="8" fillId="34" borderId="49" xfId="0" applyFont="1" applyFill="1" applyBorder="1" applyAlignment="1" applyProtection="1">
      <alignment horizontal="left" vertical="top" wrapText="1"/>
      <protection/>
    </xf>
    <xf numFmtId="0" fontId="8" fillId="34" borderId="41" xfId="0" applyFont="1" applyFill="1" applyBorder="1" applyAlignment="1" applyProtection="1">
      <alignment horizontal="left" vertical="top" wrapText="1"/>
      <protection/>
    </xf>
    <xf numFmtId="173" fontId="11" fillId="34" borderId="41" xfId="0" applyNumberFormat="1" applyFont="1" applyFill="1" applyBorder="1" applyAlignment="1" applyProtection="1">
      <alignment horizontal="right" vertical="center"/>
      <protection/>
    </xf>
    <xf numFmtId="0" fontId="106" fillId="34" borderId="49" xfId="0" applyFont="1" applyFill="1" applyBorder="1" applyAlignment="1" applyProtection="1">
      <alignment horizontal="left" vertical="top"/>
      <protection/>
    </xf>
    <xf numFmtId="0" fontId="106" fillId="34" borderId="41" xfId="0" applyFont="1" applyFill="1" applyBorder="1" applyAlignment="1" applyProtection="1">
      <alignment horizontal="left" vertical="top"/>
      <protection/>
    </xf>
    <xf numFmtId="173" fontId="11" fillId="0" borderId="50" xfId="0" applyNumberFormat="1" applyFont="1" applyFill="1" applyBorder="1" applyAlignment="1" applyProtection="1">
      <alignment horizontal="right" vertical="center"/>
      <protection/>
    </xf>
    <xf numFmtId="0" fontId="10" fillId="34" borderId="52" xfId="0" applyFont="1" applyFill="1" applyBorder="1" applyAlignment="1" applyProtection="1">
      <alignment horizontal="left" vertical="top"/>
      <protection/>
    </xf>
    <xf numFmtId="173" fontId="11" fillId="0" borderId="36" xfId="0" applyNumberFormat="1" applyFont="1" applyFill="1" applyBorder="1" applyAlignment="1" applyProtection="1">
      <alignment horizontal="right" vertical="center"/>
      <protection/>
    </xf>
    <xf numFmtId="173" fontId="117" fillId="2" borderId="51" xfId="15" applyNumberFormat="1" applyFont="1" applyBorder="1" applyAlignment="1" applyProtection="1">
      <alignment horizontal="right" wrapText="1"/>
      <protection locked="0"/>
    </xf>
    <xf numFmtId="173" fontId="117" fillId="2" borderId="36" xfId="15" applyNumberFormat="1" applyFont="1" applyBorder="1" applyAlignment="1" applyProtection="1">
      <alignment horizontal="right"/>
      <protection locked="0"/>
    </xf>
    <xf numFmtId="171" fontId="11" fillId="34" borderId="45" xfId="0" applyNumberFormat="1" applyFont="1" applyFill="1" applyBorder="1" applyAlignment="1" applyProtection="1">
      <alignment horizontal="right" vertical="center"/>
      <protection/>
    </xf>
    <xf numFmtId="171" fontId="117" fillId="2" borderId="41" xfId="15" applyNumberFormat="1" applyFont="1" applyBorder="1" applyAlignment="1" applyProtection="1">
      <alignment horizontal="right" vertical="center"/>
      <protection locked="0"/>
    </xf>
    <xf numFmtId="0" fontId="8" fillId="34" borderId="0" xfId="0" applyFont="1" applyFill="1" applyBorder="1" applyAlignment="1" applyProtection="1">
      <alignment horizontal="left" vertical="top" wrapText="1"/>
      <protection/>
    </xf>
    <xf numFmtId="171" fontId="11" fillId="34" borderId="47" xfId="0" applyNumberFormat="1" applyFont="1" applyFill="1" applyBorder="1" applyAlignment="1" applyProtection="1">
      <alignment horizontal="right" vertical="center"/>
      <protection/>
    </xf>
    <xf numFmtId="171" fontId="117" fillId="2" borderId="42" xfId="15" applyNumberFormat="1" applyFont="1" applyBorder="1" applyAlignment="1" applyProtection="1">
      <alignment horizontal="right"/>
      <protection locked="0"/>
    </xf>
    <xf numFmtId="171" fontId="116" fillId="34" borderId="47" xfId="0" applyNumberFormat="1" applyFont="1" applyFill="1" applyBorder="1" applyAlignment="1" applyProtection="1">
      <alignment horizontal="right" vertical="center"/>
      <protection/>
    </xf>
    <xf numFmtId="0" fontId="116" fillId="0" borderId="50" xfId="0" applyFont="1" applyFill="1" applyBorder="1" applyAlignment="1" applyProtection="1">
      <alignment horizontal="left" vertical="top"/>
      <protection/>
    </xf>
    <xf numFmtId="173" fontId="116" fillId="0" borderId="50" xfId="0" applyNumberFormat="1" applyFont="1" applyFill="1" applyBorder="1" applyAlignment="1" applyProtection="1">
      <alignment horizontal="right" vertical="center"/>
      <protection/>
    </xf>
    <xf numFmtId="0" fontId="121" fillId="20" borderId="36" xfId="33" applyFont="1" applyBorder="1" applyAlignment="1" applyProtection="1">
      <alignment horizontal="center" vertical="center"/>
      <protection/>
    </xf>
    <xf numFmtId="0" fontId="8" fillId="35" borderId="40" xfId="0" applyNumberFormat="1" applyFont="1" applyFill="1" applyBorder="1" applyAlignment="1" applyProtection="1">
      <alignment horizontal="left" vertical="top" wrapText="1"/>
      <protection/>
    </xf>
    <xf numFmtId="171" fontId="117" fillId="2" borderId="41" xfId="15" applyNumberFormat="1" applyFont="1" applyFill="1" applyBorder="1" applyAlignment="1" applyProtection="1">
      <alignment horizontal="right"/>
      <protection locked="0"/>
    </xf>
    <xf numFmtId="0" fontId="122" fillId="0" borderId="39" xfId="0" applyFont="1" applyFill="1" applyBorder="1" applyAlignment="1" applyProtection="1">
      <alignment vertical="top" wrapText="1"/>
      <protection/>
    </xf>
    <xf numFmtId="0" fontId="8" fillId="34" borderId="40" xfId="0" applyFont="1" applyFill="1" applyBorder="1" applyAlignment="1" applyProtection="1">
      <alignment horizontal="left" vertical="top" wrapText="1"/>
      <protection/>
    </xf>
    <xf numFmtId="173" fontId="11" fillId="34" borderId="36" xfId="0" applyNumberFormat="1" applyFont="1" applyFill="1" applyBorder="1" applyAlignment="1" applyProtection="1">
      <alignment horizontal="right"/>
      <protection/>
    </xf>
    <xf numFmtId="0" fontId="0" fillId="34"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top"/>
      <protection/>
    </xf>
    <xf numFmtId="171" fontId="117" fillId="2" borderId="51" xfId="15" applyNumberFormat="1" applyFont="1" applyBorder="1" applyAlignment="1" applyProtection="1">
      <alignment horizontal="right" wrapText="1"/>
      <protection locked="0"/>
    </xf>
    <xf numFmtId="169" fontId="11" fillId="0" borderId="36" xfId="0" applyNumberFormat="1" applyFont="1" applyFill="1" applyBorder="1" applyAlignment="1" applyProtection="1">
      <alignment horizontal="right"/>
      <protection/>
    </xf>
    <xf numFmtId="169" fontId="117" fillId="2" borderId="51" xfId="15" applyNumberFormat="1" applyFont="1" applyBorder="1" applyAlignment="1" applyProtection="1">
      <alignment horizontal="right" wrapText="1"/>
      <protection locked="0"/>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16" fillId="34" borderId="56" xfId="0" applyFont="1" applyFill="1" applyBorder="1" applyAlignment="1" applyProtection="1">
      <alignment horizontal="left" vertical="top" wrapText="1"/>
      <protection/>
    </xf>
    <xf numFmtId="0" fontId="116" fillId="34" borderId="46"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horizontal="right"/>
      <protection/>
    </xf>
    <xf numFmtId="0" fontId="12" fillId="34" borderId="56" xfId="0" applyFont="1" applyFill="1" applyBorder="1" applyAlignment="1" applyProtection="1">
      <alignment horizontal="left" vertical="top" wrapText="1"/>
      <protection/>
    </xf>
    <xf numFmtId="0" fontId="106" fillId="34" borderId="46" xfId="0" applyFont="1" applyFill="1" applyBorder="1" applyAlignment="1" applyProtection="1">
      <alignment horizontal="left" vertical="top" wrapText="1"/>
      <protection/>
    </xf>
    <xf numFmtId="171" fontId="11" fillId="0" borderId="46" xfId="0" applyNumberFormat="1" applyFont="1" applyFill="1" applyBorder="1" applyAlignment="1" applyProtection="1">
      <alignment horizontal="right"/>
      <protection/>
    </xf>
    <xf numFmtId="0" fontId="106" fillId="34" borderId="40" xfId="0" applyFont="1" applyFill="1" applyBorder="1" applyAlignment="1" applyProtection="1">
      <alignment horizontal="left" vertical="top" wrapText="1"/>
      <protection/>
    </xf>
    <xf numFmtId="171" fontId="11" fillId="0" borderId="48" xfId="0" applyNumberFormat="1" applyFont="1" applyFill="1" applyBorder="1" applyAlignment="1" applyProtection="1">
      <alignment horizontal="right"/>
      <protection/>
    </xf>
    <xf numFmtId="171" fontId="117" fillId="34" borderId="48" xfId="15" applyNumberFormat="1" applyFont="1" applyFill="1" applyBorder="1" applyAlignment="1" applyProtection="1">
      <alignment horizontal="right" wrapText="1"/>
      <protection/>
    </xf>
    <xf numFmtId="0" fontId="10" fillId="34" borderId="40" xfId="0" applyFont="1" applyFill="1" applyBorder="1" applyAlignment="1" applyProtection="1">
      <alignment horizontal="left" vertical="top" wrapText="1"/>
      <protection/>
    </xf>
    <xf numFmtId="168" fontId="117" fillId="34" borderId="47" xfId="21" applyNumberFormat="1" applyFont="1" applyFill="1" applyBorder="1" applyAlignment="1" applyProtection="1">
      <alignment horizontal="left" vertical="top"/>
      <protection/>
    </xf>
    <xf numFmtId="171" fontId="117" fillId="2" borderId="46" xfId="15" applyNumberFormat="1" applyFont="1" applyBorder="1" applyAlignment="1" applyProtection="1">
      <alignment horizontal="right" wrapText="1"/>
      <protection locked="0"/>
    </xf>
    <xf numFmtId="171" fontId="117" fillId="34" borderId="48" xfId="21" applyNumberFormat="1" applyFont="1" applyFill="1" applyBorder="1" applyAlignment="1" applyProtection="1">
      <alignment horizontal="right" wrapText="1"/>
      <protection/>
    </xf>
    <xf numFmtId="168" fontId="117" fillId="34" borderId="40" xfId="15" applyNumberFormat="1" applyFont="1" applyFill="1" applyBorder="1" applyAlignment="1" applyProtection="1">
      <alignment horizontal="left" vertical="top"/>
      <protection/>
    </xf>
    <xf numFmtId="0" fontId="15" fillId="28" borderId="52" xfId="41" applyFont="1" applyBorder="1" applyAlignment="1" applyProtection="1">
      <alignment horizontal="left" vertical="top" wrapText="1"/>
      <protection/>
    </xf>
    <xf numFmtId="171" fontId="123" fillId="28" borderId="42" xfId="41" applyNumberFormat="1" applyFont="1" applyBorder="1" applyAlignment="1" applyProtection="1">
      <alignment horizontal="right" wrapText="1"/>
      <protection locked="0"/>
    </xf>
    <xf numFmtId="171" fontId="124" fillId="28" borderId="41" xfId="41" applyNumberFormat="1" applyFont="1" applyBorder="1" applyAlignment="1" applyProtection="1">
      <alignment horizontal="right" wrapText="1"/>
      <protection locked="0"/>
    </xf>
    <xf numFmtId="0" fontId="10" fillId="0" borderId="40" xfId="0" applyFont="1" applyFill="1" applyBorder="1" applyAlignment="1" applyProtection="1">
      <alignment horizontal="left" vertical="top" wrapText="1"/>
      <protection/>
    </xf>
    <xf numFmtId="171" fontId="117" fillId="2" borderId="46" xfId="15" applyNumberFormat="1" applyFont="1" applyFill="1" applyBorder="1" applyAlignment="1" applyProtection="1">
      <alignment horizontal="right" wrapText="1"/>
      <protection locked="0"/>
    </xf>
    <xf numFmtId="171" fontId="117" fillId="34" borderId="50" xfId="21" applyNumberFormat="1" applyFont="1" applyFill="1" applyBorder="1" applyAlignment="1" applyProtection="1">
      <alignment horizontal="right"/>
      <protection/>
    </xf>
    <xf numFmtId="168" fontId="116" fillId="34" borderId="50"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171" fontId="118" fillId="0" borderId="50" xfId="15" applyNumberFormat="1" applyFont="1" applyFill="1" applyBorder="1" applyAlignment="1" applyProtection="1">
      <alignment horizontal="right" wrapText="1"/>
      <protection/>
    </xf>
    <xf numFmtId="171" fontId="11" fillId="0" borderId="36" xfId="0" applyNumberFormat="1" applyFont="1" applyFill="1" applyBorder="1" applyAlignment="1" applyProtection="1">
      <alignment horizontal="right"/>
      <protection/>
    </xf>
    <xf numFmtId="168" fontId="116" fillId="0" borderId="54" xfId="0" applyNumberFormat="1" applyFont="1" applyFill="1" applyBorder="1" applyAlignment="1" applyProtection="1">
      <alignment horizontal="left" vertical="top"/>
      <protection/>
    </xf>
    <xf numFmtId="169" fontId="11" fillId="0" borderId="54" xfId="0" applyNumberFormat="1" applyFont="1" applyFill="1" applyBorder="1" applyAlignment="1" applyProtection="1">
      <alignment horizontal="right"/>
      <protection/>
    </xf>
    <xf numFmtId="171" fontId="117" fillId="34" borderId="45" xfId="15" applyNumberFormat="1" applyFont="1" applyFill="1" applyBorder="1" applyAlignment="1" applyProtection="1">
      <alignment horizontal="right" wrapText="1"/>
      <protection/>
    </xf>
    <xf numFmtId="0" fontId="10" fillId="34" borderId="40" xfId="0" applyNumberFormat="1" applyFont="1" applyFill="1" applyBorder="1" applyAlignment="1" applyProtection="1">
      <alignment horizontal="left" vertical="top" wrapText="1"/>
      <protection/>
    </xf>
    <xf numFmtId="171" fontId="117" fillId="34" borderId="47" xfId="15" applyNumberFormat="1" applyFont="1" applyFill="1" applyBorder="1" applyAlignment="1" applyProtection="1">
      <alignment horizontal="right" wrapText="1"/>
      <protection/>
    </xf>
    <xf numFmtId="171" fontId="11" fillId="34" borderId="47" xfId="0" applyNumberFormat="1" applyFont="1" applyFill="1" applyBorder="1" applyAlignment="1" applyProtection="1">
      <alignment horizontal="right"/>
      <protection/>
    </xf>
    <xf numFmtId="171" fontId="117" fillId="2" borderId="58" xfId="15" applyNumberFormat="1" applyFont="1" applyBorder="1" applyAlignment="1" applyProtection="1">
      <alignment horizontal="right" wrapText="1"/>
      <protection locked="0"/>
    </xf>
    <xf numFmtId="9" fontId="117" fillId="2" borderId="36" xfId="15" applyNumberFormat="1" applyFont="1" applyBorder="1" applyAlignment="1" applyProtection="1">
      <alignment horizontal="right"/>
      <protection locked="0"/>
    </xf>
    <xf numFmtId="3" fontId="11" fillId="0" borderId="36" xfId="0" applyNumberFormat="1" applyFont="1" applyFill="1" applyBorder="1" applyAlignment="1" applyProtection="1">
      <alignment horizontal="right"/>
      <protection/>
    </xf>
    <xf numFmtId="169" fontId="117" fillId="2" borderId="59" xfId="15" applyNumberFormat="1" applyFont="1" applyBorder="1" applyAlignment="1" applyProtection="1">
      <alignment horizontal="right" wrapText="1"/>
      <protection locked="0"/>
    </xf>
    <xf numFmtId="168" fontId="116" fillId="34" borderId="60" xfId="0" applyNumberFormat="1" applyFont="1" applyFill="1" applyBorder="1" applyAlignment="1" applyProtection="1">
      <alignment horizontal="left" vertical="top"/>
      <protection/>
    </xf>
    <xf numFmtId="0" fontId="106" fillId="34" borderId="0" xfId="0" applyFont="1" applyFill="1" applyBorder="1" applyAlignment="1">
      <alignment vertical="top" wrapText="1"/>
    </xf>
    <xf numFmtId="171" fontId="117" fillId="2" borderId="61" xfId="15" applyNumberFormat="1" applyFont="1" applyBorder="1" applyAlignment="1" applyProtection="1">
      <alignment horizontal="right" wrapText="1"/>
      <protection locked="0"/>
    </xf>
    <xf numFmtId="168" fontId="116" fillId="34" borderId="36" xfId="0" applyNumberFormat="1" applyFont="1" applyFill="1" applyBorder="1" applyAlignment="1" applyProtection="1">
      <alignment horizontal="left" vertical="top"/>
      <protection/>
    </xf>
    <xf numFmtId="0" fontId="10" fillId="34" borderId="60" xfId="0" applyFont="1" applyFill="1" applyBorder="1" applyAlignment="1" applyProtection="1">
      <alignment horizontal="left" vertical="top" wrapText="1"/>
      <protection/>
    </xf>
    <xf numFmtId="171" fontId="11" fillId="0" borderId="42" xfId="0" applyNumberFormat="1" applyFont="1" applyFill="1" applyBorder="1" applyAlignment="1" applyProtection="1">
      <alignment horizontal="right"/>
      <protection/>
    </xf>
    <xf numFmtId="173" fontId="125" fillId="2" borderId="46" xfId="15" applyNumberFormat="1" applyFont="1" applyBorder="1" applyAlignment="1" applyProtection="1">
      <alignment horizontal="right"/>
      <protection locked="0"/>
    </xf>
    <xf numFmtId="0" fontId="86" fillId="0" borderId="0" xfId="15" applyFont="1" applyFill="1" applyBorder="1" applyAlignment="1">
      <alignment horizontal="left" vertical="top"/>
    </xf>
    <xf numFmtId="169" fontId="11" fillId="34" borderId="36" xfId="0" applyNumberFormat="1" applyFont="1" applyFill="1" applyBorder="1" applyAlignment="1" applyProtection="1">
      <alignment horizontal="right"/>
      <protection/>
    </xf>
    <xf numFmtId="0" fontId="117" fillId="2" borderId="36" xfId="15" applyFont="1" applyBorder="1" applyAlignment="1" applyProtection="1">
      <alignment horizontal="right"/>
      <protection locked="0"/>
    </xf>
    <xf numFmtId="169" fontId="117" fillId="2" borderId="36" xfId="15" applyNumberFormat="1" applyFont="1" applyBorder="1" applyAlignment="1" applyProtection="1">
      <alignment horizontal="right"/>
      <protection locked="0"/>
    </xf>
    <xf numFmtId="169" fontId="117" fillId="0" borderId="36" xfId="15" applyNumberFormat="1" applyFont="1" applyFill="1" applyBorder="1" applyAlignment="1" applyProtection="1">
      <alignment horizontal="right"/>
      <protection/>
    </xf>
    <xf numFmtId="168" fontId="126" fillId="34" borderId="60" xfId="0" applyNumberFormat="1" applyFont="1" applyFill="1" applyBorder="1" applyAlignment="1" applyProtection="1">
      <alignment vertical="center" wrapText="1"/>
      <protection/>
    </xf>
    <xf numFmtId="171" fontId="117" fillId="2" borderId="36" xfId="15" applyNumberFormat="1" applyFont="1" applyBorder="1" applyAlignment="1" applyProtection="1">
      <alignment horizontal="right"/>
      <protection locked="0"/>
    </xf>
    <xf numFmtId="0" fontId="11" fillId="0" borderId="36"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117" fillId="2" borderId="0" xfId="15" applyNumberFormat="1" applyFont="1" applyBorder="1" applyAlignment="1" applyProtection="1">
      <alignment horizontal="right"/>
      <protection locked="0"/>
    </xf>
    <xf numFmtId="173" fontId="11" fillId="2" borderId="36" xfId="0" applyNumberFormat="1" applyFont="1" applyFill="1" applyBorder="1" applyAlignment="1" applyProtection="1">
      <alignment horizontal="right"/>
      <protection locked="0"/>
    </xf>
    <xf numFmtId="169" fontId="11" fillId="2" borderId="36" xfId="0" applyNumberFormat="1" applyFont="1" applyFill="1" applyBorder="1" applyAlignment="1" applyProtection="1">
      <alignment horizontal="right"/>
      <protection locked="0"/>
    </xf>
    <xf numFmtId="173" fontId="11" fillId="2" borderId="36" xfId="0" applyNumberFormat="1" applyFont="1" applyFill="1" applyBorder="1" applyAlignment="1" applyProtection="1">
      <alignment horizontal="right"/>
      <protection/>
    </xf>
    <xf numFmtId="0" fontId="127"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128" fillId="0" borderId="0" xfId="0" applyFont="1" applyFill="1" applyBorder="1" applyAlignment="1" applyProtection="1">
      <alignmen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113" fillId="20" borderId="0" xfId="0" applyFont="1" applyFill="1" applyBorder="1" applyAlignment="1">
      <alignment horizontal="center" vertical="top" wrapText="1"/>
    </xf>
    <xf numFmtId="0" fontId="128" fillId="0" borderId="0" xfId="0" applyFont="1" applyFill="1" applyBorder="1" applyAlignment="1">
      <alignment horizontal="left" vertical="top"/>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vertical="top"/>
      <protection/>
    </xf>
    <xf numFmtId="0" fontId="106" fillId="0" borderId="0" xfId="0" applyFont="1" applyFill="1" applyBorder="1" applyAlignment="1" applyProtection="1">
      <alignment horizontal="right" vertical="top"/>
      <protection/>
    </xf>
    <xf numFmtId="0" fontId="131" fillId="0" borderId="0" xfId="0" applyFont="1" applyFill="1" applyBorder="1" applyAlignment="1" applyProtection="1">
      <alignment vertical="top"/>
      <protection/>
    </xf>
    <xf numFmtId="0" fontId="116" fillId="0" borderId="0" xfId="0" applyFont="1" applyFill="1" applyBorder="1" applyAlignment="1" applyProtection="1">
      <alignment horizontal="right" vertical="top"/>
      <protection/>
    </xf>
    <xf numFmtId="0" fontId="116" fillId="34" borderId="0" xfId="0" applyFont="1" applyFill="1" applyBorder="1" applyAlignment="1" applyProtection="1">
      <alignment horizontal="center" vertical="top"/>
      <protection/>
    </xf>
    <xf numFmtId="0" fontId="128" fillId="0" borderId="60" xfId="0"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2" fillId="0" borderId="0" xfId="0" applyFont="1" applyFill="1" applyBorder="1" applyAlignment="1">
      <alignment horizontal="left" vertical="top"/>
    </xf>
    <xf numFmtId="0" fontId="133" fillId="0" borderId="0" xfId="0" applyFont="1" applyFill="1" applyBorder="1" applyAlignment="1" applyProtection="1">
      <alignment horizontal="center" vertical="top"/>
      <protection/>
    </xf>
    <xf numFmtId="0" fontId="127" fillId="0" borderId="49" xfId="0" applyFont="1" applyFill="1" applyBorder="1" applyAlignment="1" applyProtection="1">
      <alignment horizontal="center" vertical="top"/>
      <protection/>
    </xf>
    <xf numFmtId="0" fontId="127" fillId="0" borderId="0" xfId="0" applyFont="1" applyFill="1" applyBorder="1" applyAlignment="1" applyProtection="1">
      <alignment horizontal="center" vertical="top"/>
      <protection/>
    </xf>
    <xf numFmtId="177" fontId="86" fillId="2" borderId="49" xfId="15" applyNumberFormat="1" applyFont="1" applyBorder="1" applyAlignment="1" applyProtection="1">
      <alignment horizontal="left" vertical="top"/>
      <protection locked="0"/>
    </xf>
    <xf numFmtId="0" fontId="133" fillId="0" borderId="0" xfId="0" applyFont="1" applyFill="1" applyBorder="1" applyAlignment="1" applyProtection="1">
      <alignment vertical="top"/>
      <protection/>
    </xf>
    <xf numFmtId="0" fontId="127" fillId="0" borderId="0" xfId="0" applyFont="1" applyFill="1" applyBorder="1" applyAlignment="1" applyProtection="1">
      <alignment horizontal="left" vertical="top"/>
      <protection/>
    </xf>
    <xf numFmtId="0" fontId="86" fillId="2" borderId="49" xfId="15" applyFont="1" applyBorder="1" applyAlignment="1" applyProtection="1">
      <alignment horizontal="center" vertical="top"/>
      <protection locked="0"/>
    </xf>
    <xf numFmtId="0" fontId="127" fillId="0" borderId="49"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right" vertical="top"/>
      <protection/>
    </xf>
    <xf numFmtId="177" fontId="86" fillId="2" borderId="62" xfId="15" applyNumberFormat="1" applyFont="1" applyBorder="1" applyAlignment="1" applyProtection="1">
      <alignment horizontal="left" vertical="top"/>
      <protection locked="0"/>
    </xf>
    <xf numFmtId="0" fontId="133" fillId="0" borderId="0" xfId="0" applyFont="1" applyFill="1" applyBorder="1" applyAlignment="1" applyProtection="1">
      <alignment horizontal="center" wrapText="1"/>
      <protection/>
    </xf>
    <xf numFmtId="171" fontId="86" fillId="2" borderId="42" xfId="15" applyNumberFormat="1" applyFont="1" applyBorder="1" applyAlignment="1" applyProtection="1">
      <alignment horizontal="left" vertical="top"/>
      <protection locked="0"/>
    </xf>
    <xf numFmtId="171" fontId="86" fillId="2" borderId="36" xfId="15" applyNumberFormat="1" applyFont="1" applyBorder="1" applyAlignment="1" applyProtection="1">
      <alignment vertical="top"/>
      <protection locked="0"/>
    </xf>
    <xf numFmtId="0" fontId="86" fillId="2" borderId="49" xfId="15" applyFont="1" applyBorder="1" applyAlignment="1" applyProtection="1">
      <alignment horizontal="left" vertical="top"/>
      <protection locked="0"/>
    </xf>
    <xf numFmtId="0" fontId="127"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34"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86" fillId="2" borderId="62" xfId="15" applyFont="1" applyBorder="1" applyAlignment="1" applyProtection="1">
      <alignment horizontal="left" vertical="top"/>
      <protection locked="0"/>
    </xf>
    <xf numFmtId="0" fontId="86" fillId="0" borderId="0" xfId="15" applyFont="1" applyFill="1" applyBorder="1" applyAlignment="1" applyProtection="1">
      <alignment horizontal="left" vertical="top"/>
      <protection/>
    </xf>
    <xf numFmtId="0" fontId="86" fillId="2" borderId="49" xfId="15" applyFont="1" applyBorder="1" applyAlignment="1" applyProtection="1">
      <alignment vertical="top"/>
      <protection locked="0"/>
    </xf>
    <xf numFmtId="0" fontId="0" fillId="0" borderId="6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86" fillId="2" borderId="62" xfId="15" applyFont="1" applyBorder="1" applyAlignment="1" applyProtection="1">
      <alignment vertical="top"/>
      <protection locked="0"/>
    </xf>
    <xf numFmtId="0" fontId="127" fillId="0" borderId="0" xfId="0" applyFont="1" applyFill="1" applyBorder="1" applyAlignment="1" applyProtection="1">
      <alignment vertical="center" wrapText="1"/>
      <protection/>
    </xf>
    <xf numFmtId="0" fontId="127" fillId="0" borderId="0" xfId="0" applyFont="1" applyFill="1" applyBorder="1" applyAlignment="1" applyProtection="1">
      <alignment vertical="top" wrapText="1"/>
      <protection/>
    </xf>
    <xf numFmtId="0" fontId="127" fillId="0" borderId="0" xfId="0" applyFont="1" applyFill="1" applyBorder="1" applyAlignment="1" applyProtection="1">
      <alignment horizontal="center" vertical="center" wrapText="1"/>
      <protection/>
    </xf>
    <xf numFmtId="0" fontId="127" fillId="0" borderId="0" xfId="0" applyFont="1" applyFill="1" applyBorder="1" applyAlignment="1" applyProtection="1">
      <alignment horizontal="center" vertical="top" wrapText="1"/>
      <protection/>
    </xf>
    <xf numFmtId="0" fontId="127"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protection/>
    </xf>
    <xf numFmtId="0" fontId="86" fillId="2" borderId="49" xfId="15" applyFont="1" applyFill="1" applyBorder="1" applyAlignment="1" applyProtection="1">
      <alignment vertical="top"/>
      <protection locked="0"/>
    </xf>
    <xf numFmtId="0" fontId="86" fillId="2" borderId="49" xfId="15" applyFont="1" applyFill="1" applyBorder="1" applyAlignment="1" applyProtection="1">
      <alignment/>
      <protection locked="0"/>
    </xf>
    <xf numFmtId="0" fontId="127" fillId="0" borderId="0" xfId="0" applyFont="1" applyFill="1" applyBorder="1" applyAlignment="1" applyProtection="1">
      <alignment/>
      <protection/>
    </xf>
    <xf numFmtId="0" fontId="86" fillId="2" borderId="49" xfId="15" applyFont="1" applyFill="1" applyBorder="1" applyAlignment="1" applyProtection="1">
      <alignment horizontal="left"/>
      <protection locked="0"/>
    </xf>
    <xf numFmtId="0" fontId="86" fillId="2" borderId="49" xfId="15" applyFont="1" applyFill="1" applyBorder="1" applyAlignment="1" applyProtection="1">
      <alignment horizontal="left" vertical="top"/>
      <protection locked="0"/>
    </xf>
    <xf numFmtId="0" fontId="127" fillId="34" borderId="0" xfId="0" applyFont="1" applyFill="1" applyBorder="1" applyAlignment="1" applyProtection="1">
      <alignment vertical="top"/>
      <protection/>
    </xf>
    <xf numFmtId="0" fontId="127" fillId="34" borderId="62" xfId="0" applyFont="1" applyFill="1" applyBorder="1" applyAlignment="1" applyProtection="1">
      <alignment horizontal="center" vertical="top"/>
      <protection/>
    </xf>
    <xf numFmtId="0" fontId="128" fillId="0" borderId="0" xfId="0" applyFont="1" applyFill="1" applyBorder="1" applyAlignment="1" applyProtection="1">
      <alignment vertical="center" wrapText="1"/>
      <protection/>
    </xf>
    <xf numFmtId="0" fontId="128" fillId="0" borderId="0" xfId="0" applyFont="1" applyFill="1" applyBorder="1" applyAlignment="1" applyProtection="1">
      <alignment vertical="top" wrapText="1"/>
      <protection/>
    </xf>
    <xf numFmtId="0" fontId="128" fillId="0" borderId="0" xfId="0"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top" wrapText="1"/>
      <protection/>
    </xf>
    <xf numFmtId="0" fontId="128"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protection/>
    </xf>
    <xf numFmtId="0" fontId="128" fillId="0" borderId="0" xfId="0" applyFont="1" applyFill="1" applyBorder="1" applyAlignment="1" applyProtection="1">
      <alignment/>
      <protection/>
    </xf>
    <xf numFmtId="0" fontId="130" fillId="0" borderId="0" xfId="0" applyFont="1" applyFill="1" applyBorder="1" applyAlignment="1" applyProtection="1">
      <alignment vertical="top"/>
      <protection/>
    </xf>
    <xf numFmtId="0" fontId="128" fillId="34" borderId="0" xfId="0" applyFont="1" applyFill="1" applyBorder="1" applyAlignment="1" applyProtection="1">
      <alignment vertical="top"/>
      <protection/>
    </xf>
    <xf numFmtId="0" fontId="127" fillId="34" borderId="62" xfId="0" applyFont="1" applyFill="1" applyBorder="1" applyAlignment="1" applyProtection="1">
      <alignment vertical="top"/>
      <protection/>
    </xf>
    <xf numFmtId="178" fontId="86" fillId="2" borderId="49" xfId="15" applyNumberFormat="1" applyFont="1" applyBorder="1" applyAlignment="1" applyProtection="1">
      <alignment vertical="top"/>
      <protection locked="0"/>
    </xf>
    <xf numFmtId="178" fontId="86" fillId="2" borderId="62" xfId="15" applyNumberFormat="1" applyFont="1" applyBorder="1" applyAlignment="1" applyProtection="1">
      <alignment vertical="top"/>
      <protection locked="0"/>
    </xf>
    <xf numFmtId="178" fontId="86" fillId="2" borderId="62" xfId="15" applyNumberFormat="1" applyFont="1" applyBorder="1" applyAlignment="1" applyProtection="1">
      <alignment horizontal="left" vertical="top"/>
      <protection locked="0"/>
    </xf>
    <xf numFmtId="0" fontId="135"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vertical="top"/>
      <protection locked="0"/>
    </xf>
    <xf numFmtId="177" fontId="86" fillId="2" borderId="62" xfId="15" applyNumberFormat="1" applyFont="1" applyBorder="1" applyAlignment="1" applyProtection="1">
      <alignment vertical="top"/>
      <protection locked="0"/>
    </xf>
    <xf numFmtId="0" fontId="107" fillId="0" borderId="19" xfId="0" applyFont="1" applyFill="1" applyBorder="1" applyAlignment="1" applyProtection="1">
      <alignment horizontal="left" vertical="top"/>
      <protection/>
    </xf>
    <xf numFmtId="0" fontId="107" fillId="0" borderId="64" xfId="0" applyFont="1" applyFill="1" applyBorder="1" applyAlignment="1" applyProtection="1">
      <alignment horizontal="left" vertical="top"/>
      <protection/>
    </xf>
    <xf numFmtId="49" fontId="7" fillId="2" borderId="21" xfId="15" applyNumberFormat="1" applyFont="1" applyBorder="1" applyAlignment="1" applyProtection="1">
      <alignment horizontal="left" vertical="top"/>
      <protection locked="0"/>
    </xf>
    <xf numFmtId="49" fontId="7" fillId="2" borderId="65" xfId="15" applyNumberFormat="1" applyFont="1" applyBorder="1" applyAlignment="1" applyProtection="1">
      <alignment horizontal="left" vertical="top"/>
      <protection locked="0"/>
    </xf>
    <xf numFmtId="49" fontId="7" fillId="2" borderId="66" xfId="15" applyNumberFormat="1" applyFont="1" applyBorder="1" applyAlignment="1" applyProtection="1">
      <alignment horizontal="left" vertical="top"/>
      <protection locked="0"/>
    </xf>
    <xf numFmtId="0" fontId="107" fillId="36" borderId="17" xfId="0" applyFont="1" applyFill="1" applyBorder="1" applyAlignment="1" applyProtection="1">
      <alignment horizontal="center" vertical="top"/>
      <protection/>
    </xf>
    <xf numFmtId="0" fontId="107" fillId="36" borderId="0" xfId="0" applyFont="1" applyFill="1" applyBorder="1" applyAlignment="1" applyProtection="1">
      <alignment horizontal="center" vertical="top"/>
      <protection/>
    </xf>
    <xf numFmtId="0" fontId="107" fillId="36" borderId="16" xfId="0" applyFont="1" applyFill="1" applyBorder="1" applyAlignment="1" applyProtection="1">
      <alignment horizontal="center" vertical="top"/>
      <protection/>
    </xf>
    <xf numFmtId="0" fontId="107" fillId="0" borderId="21" xfId="0" applyFont="1" applyFill="1" applyBorder="1" applyAlignment="1" applyProtection="1">
      <alignment horizontal="left" vertical="top"/>
      <protection/>
    </xf>
    <xf numFmtId="0" fontId="107" fillId="0" borderId="65" xfId="0" applyFont="1" applyFill="1" applyBorder="1" applyAlignment="1" applyProtection="1">
      <alignment horizontal="left" vertical="top"/>
      <protection/>
    </xf>
    <xf numFmtId="0" fontId="107" fillId="0" borderId="66" xfId="0" applyFont="1" applyFill="1" applyBorder="1" applyAlignment="1" applyProtection="1">
      <alignment horizontal="left" vertical="top"/>
      <protection/>
    </xf>
    <xf numFmtId="49" fontId="136" fillId="2" borderId="21" xfId="15" applyNumberFormat="1" applyFont="1" applyBorder="1" applyAlignment="1" applyProtection="1">
      <alignment horizontal="left" vertical="top"/>
      <protection locked="0"/>
    </xf>
    <xf numFmtId="49" fontId="136" fillId="2" borderId="65" xfId="15" applyNumberFormat="1" applyFont="1" applyBorder="1" applyAlignment="1" applyProtection="1">
      <alignment horizontal="left" vertical="top"/>
      <protection locked="0"/>
    </xf>
    <xf numFmtId="49" fontId="136" fillId="2" borderId="66" xfId="15" applyNumberFormat="1" applyFont="1" applyBorder="1" applyAlignment="1" applyProtection="1">
      <alignment horizontal="left" vertical="top"/>
      <protection locked="0"/>
    </xf>
    <xf numFmtId="0" fontId="136" fillId="2" borderId="21" xfId="15" applyFont="1" applyBorder="1" applyAlignment="1" applyProtection="1">
      <alignment horizontal="left" vertical="top"/>
      <protection locked="0"/>
    </xf>
    <xf numFmtId="0" fontId="136" fillId="2" borderId="65" xfId="15" applyFont="1" applyBorder="1" applyAlignment="1" applyProtection="1">
      <alignment horizontal="left" vertical="top"/>
      <protection locked="0"/>
    </xf>
    <xf numFmtId="0" fontId="136" fillId="2" borderId="66" xfId="15" applyFont="1" applyBorder="1" applyAlignment="1" applyProtection="1">
      <alignment horizontal="left" vertical="top"/>
      <protection locked="0"/>
    </xf>
    <xf numFmtId="176" fontId="7" fillId="2" borderId="19" xfId="15" applyNumberFormat="1" applyFont="1" applyBorder="1" applyAlignment="1" applyProtection="1">
      <alignment horizontal="left" vertical="top"/>
      <protection locked="0"/>
    </xf>
    <xf numFmtId="176" fontId="7" fillId="2" borderId="64" xfId="15" applyNumberFormat="1" applyFont="1" applyBorder="1" applyAlignment="1" applyProtection="1">
      <alignment horizontal="left" vertical="top"/>
      <protection locked="0"/>
    </xf>
    <xf numFmtId="0" fontId="137" fillId="2" borderId="21" xfId="59" applyFont="1" applyFill="1" applyBorder="1" applyAlignment="1" applyProtection="1">
      <alignment vertical="top"/>
      <protection locked="0"/>
    </xf>
    <xf numFmtId="0" fontId="136" fillId="2" borderId="65" xfId="15" applyFont="1" applyBorder="1" applyAlignment="1" applyProtection="1">
      <alignment vertical="top"/>
      <protection locked="0"/>
    </xf>
    <xf numFmtId="0" fontId="136" fillId="2" borderId="66" xfId="15" applyFont="1" applyBorder="1" applyAlignment="1" applyProtection="1">
      <alignment vertical="top"/>
      <protection locked="0"/>
    </xf>
    <xf numFmtId="0" fontId="111" fillId="2" borderId="65" xfId="15" applyFont="1" applyBorder="1" applyAlignment="1" applyProtection="1">
      <alignment vertical="top"/>
      <protection locked="0"/>
    </xf>
    <xf numFmtId="0" fontId="111" fillId="2" borderId="66" xfId="15" applyFont="1" applyBorder="1" applyAlignment="1" applyProtection="1">
      <alignment vertical="top"/>
      <protection locked="0"/>
    </xf>
    <xf numFmtId="0" fontId="112" fillId="0" borderId="21" xfId="0" applyFont="1" applyFill="1" applyBorder="1" applyAlignment="1" applyProtection="1">
      <alignment horizontal="center" vertical="top"/>
      <protection/>
    </xf>
    <xf numFmtId="0" fontId="112" fillId="0" borderId="65" xfId="0" applyFont="1" applyFill="1" applyBorder="1" applyAlignment="1" applyProtection="1">
      <alignment horizontal="center" vertical="top"/>
      <protection/>
    </xf>
    <xf numFmtId="0" fontId="112" fillId="0" borderId="66" xfId="0" applyFont="1" applyFill="1" applyBorder="1" applyAlignment="1" applyProtection="1">
      <alignment horizontal="center" vertical="top"/>
      <protection/>
    </xf>
    <xf numFmtId="175" fontId="7" fillId="2" borderId="19" xfId="15" applyNumberFormat="1" applyFont="1" applyBorder="1" applyAlignment="1" applyProtection="1">
      <alignment horizontal="left" vertical="top"/>
      <protection locked="0"/>
    </xf>
    <xf numFmtId="175" fontId="7" fillId="2" borderId="64" xfId="15" applyNumberFormat="1" applyFont="1" applyBorder="1" applyAlignment="1" applyProtection="1">
      <alignment horizontal="left" vertical="top"/>
      <protection locked="0"/>
    </xf>
    <xf numFmtId="176" fontId="136" fillId="2" borderId="21" xfId="15" applyNumberFormat="1" applyFont="1" applyBorder="1" applyAlignment="1" applyProtection="1">
      <alignment horizontal="left" vertical="top"/>
      <protection locked="0"/>
    </xf>
    <xf numFmtId="176" fontId="136" fillId="2" borderId="65" xfId="15" applyNumberFormat="1" applyFont="1" applyBorder="1" applyAlignment="1" applyProtection="1">
      <alignment horizontal="left" vertical="top"/>
      <protection locked="0"/>
    </xf>
    <xf numFmtId="176" fontId="136" fillId="2" borderId="66" xfId="15" applyNumberFormat="1" applyFont="1" applyBorder="1" applyAlignment="1" applyProtection="1">
      <alignment horizontal="left" vertical="top"/>
      <protection locked="0"/>
    </xf>
    <xf numFmtId="49" fontId="7" fillId="2" borderId="19" xfId="15" applyNumberFormat="1" applyFont="1" applyBorder="1" applyAlignment="1" applyProtection="1">
      <alignment horizontal="left" vertical="top"/>
      <protection locked="0"/>
    </xf>
    <xf numFmtId="49" fontId="7" fillId="2" borderId="64" xfId="15" applyNumberFormat="1" applyFont="1" applyBorder="1" applyAlignment="1" applyProtection="1">
      <alignment horizontal="left" vertical="top"/>
      <protection locked="0"/>
    </xf>
    <xf numFmtId="0" fontId="107" fillId="0" borderId="0" xfId="0" applyNumberFormat="1" applyFont="1" applyFill="1" applyBorder="1" applyAlignment="1" applyProtection="1">
      <alignment horizontal="left" vertical="top" wrapText="1"/>
      <protection/>
    </xf>
    <xf numFmtId="0" fontId="5" fillId="33" borderId="67" xfId="66" applyNumberFormat="1" applyFont="1" applyFill="1" applyBorder="1" applyAlignment="1" applyProtection="1">
      <alignment horizontal="left" vertical="center"/>
      <protection locked="0"/>
    </xf>
    <xf numFmtId="0" fontId="5" fillId="37" borderId="68" xfId="66" applyNumberFormat="1" applyFont="1" applyFill="1" applyBorder="1" applyAlignment="1" applyProtection="1">
      <alignment horizontal="center" vertical="center"/>
      <protection/>
    </xf>
    <xf numFmtId="0" fontId="5" fillId="37" borderId="69" xfId="66" applyNumberFormat="1" applyFont="1" applyFill="1" applyBorder="1" applyAlignment="1" applyProtection="1">
      <alignment horizontal="center" vertical="center"/>
      <protection/>
    </xf>
    <xf numFmtId="0" fontId="5" fillId="37" borderId="70" xfId="66" applyNumberFormat="1" applyFont="1" applyFill="1" applyBorder="1" applyAlignment="1" applyProtection="1">
      <alignment horizontal="center" vertical="center"/>
      <protection/>
    </xf>
    <xf numFmtId="172" fontId="5" fillId="33" borderId="71" xfId="66" applyNumberFormat="1" applyFont="1" applyFill="1" applyBorder="1" applyAlignment="1" applyProtection="1">
      <alignment horizontal="center" vertical="center"/>
      <protection/>
    </xf>
    <xf numFmtId="172" fontId="5" fillId="33" borderId="72" xfId="66" applyNumberFormat="1" applyFont="1" applyFill="1" applyBorder="1" applyAlignment="1" applyProtection="1">
      <alignment horizontal="center" vertical="center"/>
      <protection/>
    </xf>
    <xf numFmtId="174" fontId="5" fillId="33" borderId="72" xfId="66" applyNumberFormat="1" applyFont="1" applyFill="1" applyBorder="1" applyAlignment="1" applyProtection="1">
      <alignment horizontal="center" vertical="center"/>
      <protection/>
    </xf>
    <xf numFmtId="174" fontId="5" fillId="33" borderId="73" xfId="66" applyNumberFormat="1" applyFont="1" applyFill="1" applyBorder="1" applyAlignment="1" applyProtection="1">
      <alignment horizontal="center" vertical="center"/>
      <protection/>
    </xf>
    <xf numFmtId="172" fontId="5" fillId="0" borderId="74" xfId="66" applyNumberFormat="1" applyFont="1" applyFill="1" applyBorder="1" applyAlignment="1" applyProtection="1">
      <alignment horizontal="center" vertical="center"/>
      <protection/>
    </xf>
    <xf numFmtId="172" fontId="5" fillId="0" borderId="75" xfId="66" applyNumberFormat="1" applyFont="1" applyFill="1" applyBorder="1" applyAlignment="1" applyProtection="1">
      <alignment horizontal="center" vertical="center"/>
      <protection/>
    </xf>
    <xf numFmtId="172" fontId="5" fillId="0" borderId="76" xfId="66" applyNumberFormat="1" applyFont="1" applyFill="1" applyBorder="1" applyAlignment="1" applyProtection="1">
      <alignment horizontal="center" vertical="center"/>
      <protection/>
    </xf>
    <xf numFmtId="172" fontId="5" fillId="33" borderId="77" xfId="66" applyNumberFormat="1" applyFont="1" applyFill="1" applyBorder="1" applyAlignment="1" applyProtection="1">
      <alignment horizontal="center" vertical="center"/>
      <protection/>
    </xf>
    <xf numFmtId="172" fontId="5" fillId="33" borderId="78" xfId="66" applyNumberFormat="1" applyFont="1" applyFill="1" applyBorder="1" applyAlignment="1" applyProtection="1">
      <alignment horizontal="center" vertical="center"/>
      <protection/>
    </xf>
    <xf numFmtId="0" fontId="110" fillId="38" borderId="0" xfId="33" applyFont="1" applyFill="1" applyAlignment="1" applyProtection="1">
      <alignment horizontal="center"/>
      <protection/>
    </xf>
    <xf numFmtId="0" fontId="107" fillId="0" borderId="79" xfId="0" applyFont="1" applyFill="1" applyBorder="1" applyAlignment="1" applyProtection="1">
      <alignment horizontal="left" vertical="top"/>
      <protection/>
    </xf>
    <xf numFmtId="0" fontId="107" fillId="36" borderId="80" xfId="0" applyFont="1" applyFill="1" applyBorder="1" applyAlignment="1" applyProtection="1">
      <alignment horizontal="center" vertical="top"/>
      <protection/>
    </xf>
    <xf numFmtId="0" fontId="107" fillId="36" borderId="81" xfId="0" applyFont="1" applyFill="1" applyBorder="1" applyAlignment="1" applyProtection="1">
      <alignment horizontal="center" vertical="top"/>
      <protection/>
    </xf>
    <xf numFmtId="0" fontId="107" fillId="36" borderId="82" xfId="0" applyFont="1" applyFill="1" applyBorder="1" applyAlignment="1" applyProtection="1">
      <alignment horizontal="center" vertical="top"/>
      <protection/>
    </xf>
    <xf numFmtId="0" fontId="136" fillId="2" borderId="21" xfId="15" applyFont="1" applyBorder="1" applyAlignment="1" applyProtection="1">
      <alignment horizontal="left" vertical="top" wrapText="1"/>
      <protection locked="0"/>
    </xf>
    <xf numFmtId="0" fontId="136" fillId="2" borderId="65" xfId="15" applyFont="1" applyBorder="1" applyAlignment="1" applyProtection="1">
      <alignment horizontal="left" vertical="top" wrapText="1"/>
      <protection locked="0"/>
    </xf>
    <xf numFmtId="0" fontId="136" fillId="2" borderId="66" xfId="15" applyFont="1" applyBorder="1" applyAlignment="1" applyProtection="1">
      <alignment horizontal="left" vertical="top" wrapText="1"/>
      <protection locked="0"/>
    </xf>
    <xf numFmtId="0" fontId="107" fillId="0" borderId="17" xfId="0" applyFont="1" applyFill="1" applyBorder="1" applyAlignment="1" applyProtection="1">
      <alignment horizontal="center" vertical="top"/>
      <protection/>
    </xf>
    <xf numFmtId="0" fontId="107" fillId="0" borderId="0" xfId="0" applyFont="1" applyFill="1" applyBorder="1" applyAlignment="1" applyProtection="1">
      <alignment horizontal="center" vertical="top"/>
      <protection/>
    </xf>
    <xf numFmtId="0" fontId="107" fillId="0" borderId="16" xfId="0" applyFont="1" applyFill="1" applyBorder="1" applyAlignment="1" applyProtection="1">
      <alignment horizontal="center" vertical="top"/>
      <protection/>
    </xf>
    <xf numFmtId="0" fontId="138" fillId="38" borderId="17" xfId="33" applyFont="1" applyFill="1" applyBorder="1" applyAlignment="1" applyProtection="1">
      <alignment horizontal="left"/>
      <protection/>
    </xf>
    <xf numFmtId="0" fontId="138" fillId="38" borderId="0" xfId="33" applyFont="1" applyFill="1" applyBorder="1" applyAlignment="1" applyProtection="1">
      <alignment horizontal="left"/>
      <protection/>
    </xf>
    <xf numFmtId="0" fontId="138" fillId="20" borderId="0" xfId="33" applyNumberFormat="1" applyFont="1" applyBorder="1" applyAlignment="1" applyProtection="1">
      <alignment horizontal="left"/>
      <protection/>
    </xf>
    <xf numFmtId="0" fontId="138" fillId="20" borderId="10" xfId="33" applyNumberFormat="1" applyFont="1" applyBorder="1" applyAlignment="1" applyProtection="1">
      <alignment horizontal="left"/>
      <protection/>
    </xf>
    <xf numFmtId="171" fontId="11" fillId="0" borderId="34" xfId="0" applyNumberFormat="1" applyFont="1" applyFill="1" applyBorder="1" applyAlignment="1" applyProtection="1">
      <alignment wrapText="1"/>
      <protection/>
    </xf>
    <xf numFmtId="0" fontId="106" fillId="0" borderId="83" xfId="0" applyFont="1" applyFill="1" applyBorder="1" applyAlignment="1" applyProtection="1">
      <alignment horizontal="left" vertical="top"/>
      <protection/>
    </xf>
    <xf numFmtId="0" fontId="11" fillId="0" borderId="4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wrapText="1"/>
      <protection/>
    </xf>
    <xf numFmtId="0" fontId="106" fillId="0" borderId="47" xfId="0" applyFont="1" applyFill="1" applyBorder="1" applyAlignment="1" applyProtection="1">
      <alignment horizontal="left" vertical="top"/>
      <protection/>
    </xf>
    <xf numFmtId="168" fontId="116" fillId="0" borderId="84" xfId="0" applyNumberFormat="1" applyFont="1" applyFill="1" applyBorder="1" applyAlignment="1" applyProtection="1">
      <alignment horizontal="left" vertical="top" wrapText="1"/>
      <protection/>
    </xf>
    <xf numFmtId="168" fontId="116" fillId="0" borderId="85" xfId="0" applyNumberFormat="1" applyFont="1" applyFill="1" applyBorder="1" applyAlignment="1" applyProtection="1">
      <alignment horizontal="left" vertical="top" wrapText="1"/>
      <protection/>
    </xf>
    <xf numFmtId="168" fontId="116" fillId="0" borderId="58" xfId="0" applyNumberFormat="1" applyFont="1" applyFill="1" applyBorder="1" applyAlignment="1" applyProtection="1">
      <alignment horizontal="left" vertical="top" wrapText="1"/>
      <protection/>
    </xf>
    <xf numFmtId="0" fontId="107" fillId="39" borderId="0" xfId="0" applyFont="1" applyFill="1" applyBorder="1" applyAlignment="1">
      <alignment horizontal="right" vertical="top"/>
    </xf>
    <xf numFmtId="168" fontId="120" fillId="0" borderId="0" xfId="0" applyNumberFormat="1" applyFont="1" applyFill="1" applyBorder="1" applyAlignment="1" applyProtection="1">
      <alignment horizontal="left" vertical="top" wrapText="1"/>
      <protection/>
    </xf>
    <xf numFmtId="0" fontId="10" fillId="0" borderId="86" xfId="0" applyFont="1" applyFill="1" applyBorder="1" applyAlignment="1" applyProtection="1">
      <alignment horizontal="left" vertical="top" wrapText="1"/>
      <protection/>
    </xf>
    <xf numFmtId="0" fontId="10" fillId="0" borderId="87" xfId="0" applyFont="1" applyFill="1" applyBorder="1" applyAlignment="1" applyProtection="1">
      <alignment horizontal="left" vertical="top" wrapText="1"/>
      <protection/>
    </xf>
    <xf numFmtId="0" fontId="10" fillId="0" borderId="60" xfId="0" applyFont="1" applyFill="1" applyBorder="1" applyAlignment="1" applyProtection="1">
      <alignment horizontal="left" vertical="top" wrapText="1"/>
      <protection/>
    </xf>
    <xf numFmtId="0" fontId="10" fillId="0" borderId="46" xfId="0" applyFont="1" applyFill="1" applyBorder="1" applyAlignment="1" applyProtection="1">
      <alignment horizontal="left" vertical="top" wrapText="1"/>
      <protection/>
    </xf>
    <xf numFmtId="0" fontId="115" fillId="40" borderId="88" xfId="0" applyFont="1" applyFill="1" applyBorder="1" applyAlignment="1" applyProtection="1">
      <alignment horizontal="left" vertical="center"/>
      <protection/>
    </xf>
    <xf numFmtId="0" fontId="115" fillId="20" borderId="52" xfId="33" applyFont="1" applyBorder="1" applyAlignment="1" applyProtection="1">
      <alignment horizontal="center" vertical="center"/>
      <protection/>
    </xf>
    <xf numFmtId="0" fontId="115" fillId="20" borderId="42" xfId="33" applyFont="1" applyBorder="1" applyAlignment="1" applyProtection="1">
      <alignment horizontal="center" vertical="center"/>
      <protection/>
    </xf>
    <xf numFmtId="0" fontId="115" fillId="20" borderId="28" xfId="33" applyFont="1" applyBorder="1" applyAlignment="1" applyProtection="1">
      <alignment horizontal="center" vertical="center" wrapText="1"/>
      <protection/>
    </xf>
    <xf numFmtId="0" fontId="115" fillId="20" borderId="31" xfId="33" applyFont="1" applyBorder="1" applyAlignment="1" applyProtection="1">
      <alignment horizontal="center" vertical="center" wrapText="1"/>
      <protection/>
    </xf>
    <xf numFmtId="171" fontId="11" fillId="0" borderId="83" xfId="0" applyNumberFormat="1" applyFont="1" applyFill="1" applyBorder="1" applyAlignment="1" applyProtection="1">
      <alignment wrapText="1"/>
      <protection/>
    </xf>
    <xf numFmtId="171" fontId="11" fillId="0" borderId="30" xfId="0" applyNumberFormat="1" applyFont="1" applyFill="1" applyBorder="1" applyAlignment="1" applyProtection="1">
      <alignment wrapText="1"/>
      <protection/>
    </xf>
    <xf numFmtId="0" fontId="116" fillId="0" borderId="33" xfId="0" applyFont="1" applyFill="1" applyBorder="1" applyAlignment="1" applyProtection="1">
      <alignment horizontal="left" vertical="top" wrapText="1"/>
      <protection/>
    </xf>
    <xf numFmtId="0" fontId="116" fillId="0" borderId="34"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4" xfId="0" applyFont="1" applyFill="1" applyBorder="1" applyAlignment="1" applyProtection="1">
      <alignment horizontal="left" vertical="top" wrapText="1"/>
      <protection/>
    </xf>
    <xf numFmtId="168" fontId="116" fillId="0" borderId="33" xfId="0" applyNumberFormat="1" applyFont="1" applyFill="1" applyBorder="1" applyAlignment="1" applyProtection="1">
      <alignment horizontal="left" vertical="top" wrapText="1"/>
      <protection/>
    </xf>
    <xf numFmtId="0" fontId="106" fillId="0" borderId="29" xfId="0" applyFont="1" applyFill="1" applyBorder="1" applyAlignment="1" applyProtection="1">
      <alignment horizontal="left" vertical="top"/>
      <protection/>
    </xf>
    <xf numFmtId="0" fontId="11" fillId="0" borderId="56" xfId="0" applyFont="1" applyFill="1" applyBorder="1" applyAlignment="1" applyProtection="1">
      <alignment horizontal="left" vertical="top" wrapText="1"/>
      <protection/>
    </xf>
    <xf numFmtId="0" fontId="11" fillId="0" borderId="46" xfId="0" applyFont="1" applyFill="1" applyBorder="1" applyAlignment="1" applyProtection="1">
      <alignment horizontal="left" vertical="top" wrapText="1"/>
      <protection/>
    </xf>
    <xf numFmtId="168" fontId="116" fillId="0" borderId="89" xfId="0" applyNumberFormat="1" applyFont="1" applyFill="1" applyBorder="1" applyAlignment="1" applyProtection="1">
      <alignment horizontal="left" vertical="top" wrapText="1"/>
      <protection/>
    </xf>
    <xf numFmtId="168" fontId="116" fillId="0" borderId="39" xfId="0" applyNumberFormat="1" applyFont="1" applyFill="1" applyBorder="1" applyAlignment="1" applyProtection="1">
      <alignment horizontal="left" vertical="top" wrapText="1"/>
      <protection/>
    </xf>
    <xf numFmtId="168" fontId="116" fillId="0" borderId="32"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6" fillId="0" borderId="31"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xf>
    <xf numFmtId="0" fontId="106" fillId="0" borderId="28" xfId="0" applyFont="1" applyFill="1" applyBorder="1" applyAlignment="1" applyProtection="1">
      <alignment horizontal="left" vertical="top" wrapText="1"/>
      <protection/>
    </xf>
    <xf numFmtId="0" fontId="139" fillId="34" borderId="0" xfId="0" applyFont="1" applyFill="1" applyBorder="1" applyAlignment="1" applyProtection="1">
      <alignment horizontal="left" vertical="top"/>
      <protection/>
    </xf>
    <xf numFmtId="0" fontId="140" fillId="34" borderId="0" xfId="0" applyFont="1" applyFill="1" applyBorder="1" applyAlignment="1" applyProtection="1">
      <alignment horizontal="left" vertical="top"/>
      <protection/>
    </xf>
    <xf numFmtId="0" fontId="118" fillId="0" borderId="0" xfId="0" applyFont="1" applyFill="1" applyBorder="1" applyAlignment="1" applyProtection="1">
      <alignment horizontal="left" vertical="center"/>
      <protection/>
    </xf>
    <xf numFmtId="0" fontId="118" fillId="2" borderId="90" xfId="0" applyFont="1" applyFill="1" applyBorder="1" applyAlignment="1" applyProtection="1">
      <alignment horizontal="right" vertical="center"/>
      <protection locked="0"/>
    </xf>
    <xf numFmtId="0" fontId="118" fillId="2" borderId="55" xfId="0" applyFont="1" applyFill="1" applyBorder="1" applyAlignment="1" applyProtection="1">
      <alignment horizontal="right" vertical="center"/>
      <protection locked="0"/>
    </xf>
    <xf numFmtId="0" fontId="118" fillId="2" borderId="91" xfId="0" applyFont="1" applyFill="1" applyBorder="1" applyAlignment="1" applyProtection="1">
      <alignment horizontal="left" vertical="center"/>
      <protection locked="0"/>
    </xf>
    <xf numFmtId="0" fontId="118" fillId="2" borderId="92" xfId="0" applyFont="1" applyFill="1" applyBorder="1" applyAlignment="1" applyProtection="1">
      <alignment horizontal="left" vertical="center"/>
      <protection locked="0"/>
    </xf>
    <xf numFmtId="0" fontId="8" fillId="20" borderId="93" xfId="0" applyFont="1" applyFill="1" applyBorder="1" applyAlignment="1" applyProtection="1">
      <alignment horizontal="center" vertical="center" wrapText="1"/>
      <protection/>
    </xf>
    <xf numFmtId="0" fontId="115" fillId="40" borderId="0" xfId="0" applyFont="1" applyFill="1" applyBorder="1" applyAlignment="1" applyProtection="1">
      <alignment horizontal="left" vertical="center"/>
      <protection/>
    </xf>
    <xf numFmtId="0" fontId="9" fillId="0" borderId="94" xfId="0" applyFont="1" applyFill="1" applyBorder="1" applyAlignment="1" applyProtection="1">
      <alignment horizontal="left" vertical="top" wrapText="1"/>
      <protection/>
    </xf>
    <xf numFmtId="0" fontId="9" fillId="0" borderId="94" xfId="0" applyFont="1" applyFill="1" applyBorder="1" applyAlignment="1" applyProtection="1">
      <alignment horizontal="left" vertical="top"/>
      <protection/>
    </xf>
    <xf numFmtId="0" fontId="106" fillId="0" borderId="39" xfId="0" applyFont="1" applyFill="1" applyBorder="1" applyAlignment="1" applyProtection="1">
      <alignment horizontal="left" vertical="top"/>
      <protection/>
    </xf>
    <xf numFmtId="0" fontId="118" fillId="2" borderId="95" xfId="0" applyFont="1" applyFill="1" applyBorder="1" applyAlignment="1" applyProtection="1">
      <alignment horizontal="right" vertical="center"/>
      <protection locked="0"/>
    </xf>
    <xf numFmtId="0" fontId="118" fillId="2" borderId="91"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171" fontId="11" fillId="0" borderId="89" xfId="0" applyNumberFormat="1" applyFont="1" applyFill="1" applyBorder="1" applyAlignment="1" applyProtection="1">
      <alignment wrapText="1"/>
      <protection/>
    </xf>
    <xf numFmtId="0" fontId="106" fillId="0" borderId="32" xfId="0" applyFont="1" applyFill="1" applyBorder="1" applyAlignment="1" applyProtection="1">
      <alignment horizontal="left" vertical="top"/>
      <protection/>
    </xf>
    <xf numFmtId="0" fontId="106" fillId="2" borderId="0"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 fillId="0" borderId="96" xfId="0" applyFont="1" applyFill="1" applyBorder="1" applyAlignment="1" applyProtection="1">
      <alignment horizontal="left" vertical="top"/>
      <protection/>
    </xf>
    <xf numFmtId="0" fontId="10" fillId="0" borderId="97" xfId="0" applyFont="1" applyFill="1" applyBorder="1" applyAlignment="1" applyProtection="1">
      <alignment horizontal="left" vertical="top"/>
      <protection/>
    </xf>
    <xf numFmtId="0" fontId="10" fillId="0" borderId="52" xfId="0" applyFont="1" applyFill="1" applyBorder="1" applyAlignment="1" applyProtection="1">
      <alignment horizontal="left" vertical="top" wrapText="1"/>
      <protection/>
    </xf>
    <xf numFmtId="0" fontId="10" fillId="0" borderId="53"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98" xfId="0" applyFont="1" applyFill="1" applyBorder="1" applyAlignment="1" applyProtection="1">
      <alignment horizontal="left" vertical="top"/>
      <protection/>
    </xf>
    <xf numFmtId="0" fontId="10" fillId="0" borderId="99" xfId="0" applyFont="1" applyFill="1" applyBorder="1" applyAlignment="1" applyProtection="1">
      <alignment horizontal="left" vertical="top"/>
      <protection/>
    </xf>
    <xf numFmtId="0" fontId="141" fillId="36" borderId="52" xfId="0" applyFont="1" applyFill="1" applyBorder="1" applyAlignment="1" applyProtection="1">
      <alignment horizontal="left" vertical="top" wrapText="1"/>
      <protection/>
    </xf>
    <xf numFmtId="0" fontId="141" fillId="36" borderId="42" xfId="0" applyFont="1" applyFill="1" applyBorder="1" applyAlignment="1" applyProtection="1">
      <alignment horizontal="left" vertical="top" wrapText="1"/>
      <protection/>
    </xf>
    <xf numFmtId="0" fontId="106" fillId="0" borderId="0" xfId="0" applyFont="1" applyFill="1" applyBorder="1" applyAlignment="1">
      <alignment horizontal="left" vertical="center"/>
    </xf>
    <xf numFmtId="0" fontId="106" fillId="0" borderId="0" xfId="0" applyFont="1" applyFill="1" applyBorder="1" applyAlignment="1">
      <alignment horizontal="left" vertical="top" wrapText="1"/>
    </xf>
    <xf numFmtId="0" fontId="10" fillId="0" borderId="52" xfId="0" applyFont="1" applyFill="1" applyBorder="1" applyAlignment="1" applyProtection="1">
      <alignment horizontal="left" vertical="top"/>
      <protection/>
    </xf>
    <xf numFmtId="0" fontId="10" fillId="0" borderId="53" xfId="0" applyFont="1" applyFill="1" applyBorder="1" applyAlignment="1" applyProtection="1">
      <alignment horizontal="left" vertical="top"/>
      <protection/>
    </xf>
    <xf numFmtId="168" fontId="142" fillId="0" borderId="0" xfId="0" applyNumberFormat="1" applyFont="1" applyFill="1" applyBorder="1" applyAlignment="1" applyProtection="1">
      <alignment horizontal="left" vertical="top" wrapText="1"/>
      <protection/>
    </xf>
    <xf numFmtId="0" fontId="115" fillId="20" borderId="43" xfId="33" applyFont="1" applyBorder="1" applyAlignment="1" applyProtection="1">
      <alignment horizontal="center" vertical="center"/>
      <protection/>
    </xf>
    <xf numFmtId="0" fontId="115" fillId="20" borderId="41" xfId="33" applyFont="1" applyBorder="1" applyAlignment="1" applyProtection="1">
      <alignment horizontal="center" vertical="center"/>
      <protection/>
    </xf>
    <xf numFmtId="0" fontId="116" fillId="39" borderId="0" xfId="0" applyFont="1" applyFill="1" applyBorder="1" applyAlignment="1">
      <alignment horizontal="right" vertical="top"/>
    </xf>
    <xf numFmtId="0" fontId="120" fillId="0" borderId="0" xfId="0" applyFont="1" applyFill="1" applyBorder="1" applyAlignment="1">
      <alignment horizontal="left" vertical="top"/>
    </xf>
    <xf numFmtId="0" fontId="17" fillId="34" borderId="0" xfId="0" applyFont="1" applyFill="1" applyBorder="1" applyAlignment="1" applyProtection="1">
      <alignment horizontal="center" vertical="top"/>
      <protection/>
    </xf>
    <xf numFmtId="0" fontId="8" fillId="34" borderId="56"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top" wrapText="1"/>
      <protection/>
    </xf>
    <xf numFmtId="0" fontId="10" fillId="34" borderId="42"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protection/>
    </xf>
    <xf numFmtId="0" fontId="10" fillId="34" borderId="53" xfId="0" applyFont="1" applyFill="1" applyBorder="1" applyAlignment="1" applyProtection="1">
      <alignment horizontal="left" vertical="top" wrapText="1"/>
      <protection/>
    </xf>
    <xf numFmtId="0" fontId="115" fillId="20" borderId="49" xfId="33" applyFont="1" applyBorder="1" applyAlignment="1" applyProtection="1">
      <alignment horizontal="center" vertical="center"/>
      <protection/>
    </xf>
    <xf numFmtId="0" fontId="0" fillId="0" borderId="0" xfId="0" applyFont="1" applyAlignment="1">
      <alignment/>
    </xf>
    <xf numFmtId="168" fontId="106" fillId="0" borderId="52" xfId="0" applyNumberFormat="1" applyFont="1" applyFill="1" applyBorder="1" applyAlignment="1" applyProtection="1">
      <alignment horizontal="left" vertical="top" wrapText="1"/>
      <protection/>
    </xf>
    <xf numFmtId="168" fontId="106" fillId="0" borderId="62" xfId="0" applyNumberFormat="1" applyFont="1" applyFill="1" applyBorder="1" applyAlignment="1" applyProtection="1">
      <alignment horizontal="left" vertical="top"/>
      <protection/>
    </xf>
    <xf numFmtId="168" fontId="106" fillId="0" borderId="42" xfId="0" applyNumberFormat="1" applyFont="1" applyFill="1" applyBorder="1" applyAlignment="1" applyProtection="1">
      <alignment horizontal="left" vertical="top"/>
      <protection/>
    </xf>
    <xf numFmtId="0" fontId="115" fillId="34" borderId="88" xfId="0" applyFont="1" applyFill="1" applyBorder="1" applyAlignment="1" applyProtection="1">
      <alignment horizontal="left" vertical="center"/>
      <protection/>
    </xf>
    <xf numFmtId="0" fontId="106"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6" borderId="52" xfId="0" applyFont="1" applyFill="1" applyBorder="1" applyAlignment="1" applyProtection="1">
      <alignment horizontal="left" vertical="top" wrapText="1"/>
      <protection/>
    </xf>
    <xf numFmtId="0" fontId="10" fillId="36" borderId="42" xfId="0" applyFont="1" applyFill="1" applyBorder="1" applyAlignment="1" applyProtection="1">
      <alignment horizontal="left" vertical="top" wrapText="1"/>
      <protection/>
    </xf>
    <xf numFmtId="0" fontId="141" fillId="2" borderId="91" xfId="0" applyFont="1" applyFill="1" applyBorder="1" applyAlignment="1" applyProtection="1">
      <alignment horizontal="left" vertical="center"/>
      <protection locked="0"/>
    </xf>
    <xf numFmtId="0" fontId="141" fillId="2" borderId="92" xfId="0" applyFont="1" applyFill="1" applyBorder="1" applyAlignment="1" applyProtection="1">
      <alignment horizontal="left" vertical="center"/>
      <protection locked="0"/>
    </xf>
    <xf numFmtId="0" fontId="143" fillId="0" borderId="0" xfId="0" applyFont="1" applyFill="1" applyBorder="1" applyAlignment="1" applyProtection="1">
      <alignment horizontal="left" vertical="center"/>
      <protection/>
    </xf>
    <xf numFmtId="0" fontId="141" fillId="2" borderId="90" xfId="0" applyFont="1" applyFill="1" applyBorder="1" applyAlignment="1" applyProtection="1">
      <alignment horizontal="right" vertical="center"/>
      <protection locked="0"/>
    </xf>
    <xf numFmtId="0" fontId="141" fillId="2" borderId="55" xfId="0" applyFont="1" applyFill="1" applyBorder="1" applyAlignment="1" applyProtection="1">
      <alignment horizontal="right" vertical="center"/>
      <protection locked="0"/>
    </xf>
    <xf numFmtId="0" fontId="141" fillId="2" borderId="95" xfId="0" applyFont="1" applyFill="1" applyBorder="1" applyAlignment="1" applyProtection="1">
      <alignment horizontal="right" vertical="center"/>
      <protection locked="0"/>
    </xf>
    <xf numFmtId="0" fontId="141" fillId="2" borderId="91" xfId="0" applyFont="1" applyFill="1" applyBorder="1" applyAlignment="1" applyProtection="1">
      <alignment horizontal="right" vertical="center"/>
      <protection locked="0"/>
    </xf>
    <xf numFmtId="168" fontId="116" fillId="0" borderId="45" xfId="0" applyNumberFormat="1" applyFont="1" applyFill="1" applyBorder="1" applyAlignment="1" applyProtection="1">
      <alignment horizontal="left" vertical="top"/>
      <protection/>
    </xf>
    <xf numFmtId="168" fontId="116" fillId="0" borderId="47" xfId="0" applyNumberFormat="1" applyFont="1" applyFill="1" applyBorder="1" applyAlignment="1" applyProtection="1">
      <alignment horizontal="left" vertical="top"/>
      <protection/>
    </xf>
    <xf numFmtId="168" fontId="116" fillId="0" borderId="50" xfId="0" applyNumberFormat="1" applyFont="1" applyFill="1" applyBorder="1" applyAlignment="1" applyProtection="1">
      <alignment horizontal="left" vertical="top"/>
      <protection/>
    </xf>
    <xf numFmtId="0" fontId="121" fillId="20" borderId="52" xfId="33" applyFont="1" applyBorder="1" applyAlignment="1" applyProtection="1">
      <alignment horizontal="center" vertical="center"/>
      <protection/>
    </xf>
    <xf numFmtId="0" fontId="121" fillId="20" borderId="42" xfId="33" applyFont="1" applyBorder="1" applyAlignment="1" applyProtection="1">
      <alignment horizontal="center" vertical="center"/>
      <protection/>
    </xf>
    <xf numFmtId="0" fontId="10" fillId="34" borderId="36" xfId="0" applyFont="1" applyFill="1" applyBorder="1" applyAlignment="1" applyProtection="1">
      <alignment horizontal="left" vertical="top" wrapText="1"/>
      <protection/>
    </xf>
    <xf numFmtId="0" fontId="10" fillId="34" borderId="54" xfId="0" applyFont="1" applyFill="1" applyBorder="1" applyAlignment="1" applyProtection="1">
      <alignment horizontal="left" vertical="top" wrapText="1"/>
      <protection/>
    </xf>
    <xf numFmtId="0" fontId="10" fillId="34" borderId="56" xfId="0" applyFont="1" applyFill="1" applyBorder="1" applyAlignment="1" applyProtection="1">
      <alignment horizontal="left" vertical="top" wrapText="1"/>
      <protection/>
    </xf>
    <xf numFmtId="0" fontId="10" fillId="34" borderId="46" xfId="0" applyFont="1" applyFill="1" applyBorder="1" applyAlignment="1" applyProtection="1">
      <alignment horizontal="left" vertical="top" wrapText="1"/>
      <protection/>
    </xf>
    <xf numFmtId="0" fontId="106" fillId="34" borderId="0" xfId="0" applyFont="1" applyFill="1" applyBorder="1" applyAlignment="1" applyProtection="1">
      <alignment horizontal="left" vertical="top" wrapText="1"/>
      <protection/>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protection/>
    </xf>
    <xf numFmtId="0" fontId="144"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2" fillId="34" borderId="52" xfId="0" applyFont="1" applyFill="1" applyBorder="1" applyAlignment="1" applyProtection="1">
      <alignment horizontal="left" vertical="top" wrapText="1"/>
      <protection/>
    </xf>
    <xf numFmtId="0" fontId="12" fillId="34" borderId="42" xfId="0" applyFont="1" applyFill="1" applyBorder="1" applyAlignment="1" applyProtection="1">
      <alignment horizontal="left" vertical="top" wrapText="1"/>
      <protection/>
    </xf>
    <xf numFmtId="0" fontId="11" fillId="34" borderId="52" xfId="0" applyFont="1" applyFill="1" applyBorder="1" applyAlignment="1" applyProtection="1">
      <alignment horizontal="left" vertical="top" wrapText="1"/>
      <protection/>
    </xf>
    <xf numFmtId="0" fontId="11" fillId="34" borderId="42" xfId="0" applyFont="1" applyFill="1" applyBorder="1" applyAlignment="1" applyProtection="1">
      <alignment horizontal="left" vertical="top" wrapText="1"/>
      <protection/>
    </xf>
    <xf numFmtId="0" fontId="128" fillId="0" borderId="60" xfId="0" applyFont="1" applyFill="1" applyBorder="1" applyAlignment="1" applyProtection="1">
      <alignment horizontal="center" vertical="top"/>
      <protection/>
    </xf>
    <xf numFmtId="0" fontId="106" fillId="0" borderId="60" xfId="0" applyFont="1" applyFill="1" applyBorder="1" applyAlignment="1" applyProtection="1">
      <alignment horizontal="center" vertical="top"/>
      <protection/>
    </xf>
    <xf numFmtId="177" fontId="106" fillId="41" borderId="49" xfId="0" applyNumberFormat="1" applyFont="1" applyFill="1" applyBorder="1" applyAlignment="1" applyProtection="1">
      <alignment horizontal="left" vertical="top"/>
      <protection locked="0"/>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177" fontId="117" fillId="2" borderId="49" xfId="15" applyNumberFormat="1" applyFont="1" applyBorder="1" applyAlignment="1" applyProtection="1">
      <alignment horizontal="left" vertical="top"/>
      <protection locked="0"/>
    </xf>
    <xf numFmtId="0" fontId="106" fillId="0" borderId="49" xfId="0" applyFont="1" applyFill="1" applyBorder="1" applyAlignment="1" applyProtection="1">
      <alignment horizontal="center" vertical="top"/>
      <protection/>
    </xf>
    <xf numFmtId="171" fontId="106" fillId="41" borderId="49" xfId="0" applyNumberFormat="1" applyFont="1" applyFill="1" applyBorder="1" applyAlignment="1" applyProtection="1">
      <alignment horizontal="left" vertical="top"/>
      <protection locked="0"/>
    </xf>
    <xf numFmtId="0" fontId="116" fillId="0" borderId="0" xfId="0" applyFont="1" applyFill="1" applyBorder="1" applyAlignment="1" applyProtection="1">
      <alignment horizontal="left" vertical="top"/>
      <protection/>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06" fillId="0" borderId="49" xfId="0" applyNumberFormat="1"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49" xfId="0" applyFont="1" applyFill="1" applyBorder="1" applyAlignment="1" applyProtection="1">
      <alignment horizontal="center" vertical="top"/>
      <protection/>
    </xf>
    <xf numFmtId="177" fontId="106" fillId="0" borderId="0"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left" vertical="top"/>
      <protection/>
    </xf>
    <xf numFmtId="0" fontId="127" fillId="0" borderId="49" xfId="0" applyFont="1" applyFill="1" applyBorder="1" applyAlignment="1" applyProtection="1">
      <alignment horizontal="center" vertical="top"/>
      <protection/>
    </xf>
    <xf numFmtId="0" fontId="133" fillId="0" borderId="0" xfId="0" applyFont="1" applyAlignment="1" applyProtection="1">
      <alignment horizontal="center"/>
      <protection/>
    </xf>
    <xf numFmtId="0" fontId="127" fillId="0" borderId="0" xfId="0" applyFont="1" applyFill="1" applyBorder="1" applyAlignment="1" applyProtection="1">
      <alignment horizontal="right" vertical="top"/>
      <protection/>
    </xf>
    <xf numFmtId="0" fontId="127" fillId="0" borderId="60" xfId="0" applyFont="1" applyFill="1" applyBorder="1" applyAlignment="1" applyProtection="1">
      <alignment horizontal="center" vertical="top"/>
      <protection/>
    </xf>
    <xf numFmtId="0" fontId="86" fillId="2" borderId="49" xfId="15" applyFont="1" applyBorder="1" applyAlignment="1" applyProtection="1">
      <alignment horizontal="left" vertical="top"/>
      <protection locked="0"/>
    </xf>
    <xf numFmtId="0" fontId="127" fillId="0" borderId="0" xfId="0" applyFont="1" applyFill="1" applyBorder="1" applyAlignment="1" applyProtection="1">
      <alignment horizontal="center" vertical="top"/>
      <protection/>
    </xf>
    <xf numFmtId="0" fontId="127" fillId="0" borderId="60" xfId="0" applyFont="1" applyFill="1" applyBorder="1" applyAlignment="1" applyProtection="1">
      <alignment horizontal="left" vertical="top" wrapText="1"/>
      <protection/>
    </xf>
    <xf numFmtId="0" fontId="86" fillId="2" borderId="49" xfId="15" applyFont="1" applyBorder="1" applyAlignment="1" applyProtection="1">
      <alignment horizontal="center" vertical="top"/>
      <protection locked="0"/>
    </xf>
    <xf numFmtId="0" fontId="133" fillId="0" borderId="0" xfId="0" applyFont="1" applyFill="1" applyBorder="1" applyAlignment="1" applyProtection="1">
      <alignment horizontal="center" vertical="top"/>
      <protection/>
    </xf>
    <xf numFmtId="0" fontId="133" fillId="0" borderId="0" xfId="0" applyFont="1" applyFill="1" applyBorder="1" applyAlignment="1" applyProtection="1">
      <alignment horizontal="left" vertical="top"/>
      <protection/>
    </xf>
    <xf numFmtId="177" fontId="86" fillId="2" borderId="49" xfId="15" applyNumberFormat="1" applyFont="1" applyBorder="1" applyAlignment="1" applyProtection="1">
      <alignment horizontal="center" vertical="top"/>
      <protection locked="0"/>
    </xf>
    <xf numFmtId="0" fontId="133" fillId="34" borderId="0" xfId="0" applyFont="1" applyFill="1" applyBorder="1" applyAlignment="1" applyProtection="1">
      <alignment horizontal="center" vertical="top"/>
      <protection/>
    </xf>
    <xf numFmtId="171" fontId="86" fillId="2" borderId="49" xfId="15" applyNumberFormat="1" applyFont="1" applyBorder="1" applyAlignment="1" applyProtection="1">
      <alignment horizontal="left" vertical="top"/>
      <protection locked="0"/>
    </xf>
    <xf numFmtId="177" fontId="127" fillId="0" borderId="0" xfId="0" applyNumberFormat="1" applyFont="1" applyFill="1" applyBorder="1" applyAlignment="1" applyProtection="1">
      <alignment horizontal="center" vertical="top"/>
      <protection/>
    </xf>
    <xf numFmtId="0" fontId="133" fillId="0" borderId="49" xfId="0" applyFont="1" applyFill="1" applyBorder="1" applyAlignment="1" applyProtection="1">
      <alignment horizontal="center"/>
      <protection/>
    </xf>
    <xf numFmtId="0" fontId="86" fillId="2" borderId="52" xfId="15" applyFont="1" applyBorder="1" applyAlignment="1" applyProtection="1">
      <alignment horizontal="center" vertical="top"/>
      <protection locked="0"/>
    </xf>
    <xf numFmtId="0" fontId="86" fillId="2" borderId="62" xfId="15" applyFont="1" applyBorder="1" applyAlignment="1" applyProtection="1">
      <alignment horizontal="center" vertical="top"/>
      <protection locked="0"/>
    </xf>
    <xf numFmtId="0" fontId="86" fillId="2" borderId="42" xfId="15" applyFont="1" applyBorder="1" applyAlignment="1" applyProtection="1">
      <alignment horizontal="center" vertical="top"/>
      <protection locked="0"/>
    </xf>
    <xf numFmtId="0" fontId="127" fillId="0" borderId="0" xfId="0" applyFont="1" applyFill="1" applyBorder="1" applyAlignment="1" applyProtection="1">
      <alignment horizontal="left" vertical="top" wrapText="1"/>
      <protection/>
    </xf>
    <xf numFmtId="177" fontId="86" fillId="2" borderId="52" xfId="15" applyNumberFormat="1" applyFont="1" applyBorder="1" applyAlignment="1" applyProtection="1">
      <alignment horizontal="left" vertical="top"/>
      <protection locked="0"/>
    </xf>
    <xf numFmtId="177" fontId="86" fillId="2" borderId="62" xfId="15" applyNumberFormat="1" applyFont="1" applyBorder="1" applyAlignment="1" applyProtection="1">
      <alignment horizontal="left" vertical="top"/>
      <protection locked="0"/>
    </xf>
    <xf numFmtId="177" fontId="86" fillId="2" borderId="42"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horizontal="left" vertical="top"/>
      <protection locked="0"/>
    </xf>
    <xf numFmtId="0" fontId="0"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protection/>
    </xf>
    <xf numFmtId="22" fontId="130" fillId="0" borderId="0" xfId="0" applyNumberFormat="1" applyFont="1" applyFill="1" applyBorder="1" applyAlignment="1" applyProtection="1">
      <alignment horizontal="center"/>
      <protection/>
    </xf>
    <xf numFmtId="0" fontId="144" fillId="0" borderId="0" xfId="0" applyFont="1" applyAlignment="1" applyProtection="1">
      <alignment horizontal="center"/>
      <protection/>
    </xf>
    <xf numFmtId="0" fontId="134" fillId="0" borderId="6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133" fillId="0" borderId="49"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4" fillId="0" borderId="60" xfId="0" applyFont="1" applyFill="1" applyBorder="1" applyAlignment="1" applyProtection="1">
      <alignment horizontal="center" vertical="top" wrapText="1"/>
      <protection/>
    </xf>
    <xf numFmtId="0" fontId="133" fillId="0" borderId="0" xfId="0" applyFont="1" applyFill="1" applyBorder="1" applyAlignment="1" applyProtection="1">
      <alignment horizontal="right" vertical="top"/>
      <protection/>
    </xf>
    <xf numFmtId="0" fontId="127" fillId="34" borderId="0" xfId="0" applyFont="1" applyFill="1" applyBorder="1" applyAlignment="1" applyProtection="1">
      <alignment horizontal="left" vertical="top"/>
      <protection/>
    </xf>
    <xf numFmtId="0" fontId="127" fillId="0" borderId="60" xfId="0" applyFont="1" applyFill="1" applyBorder="1" applyAlignment="1" applyProtection="1">
      <alignment horizontal="left" vertical="top"/>
      <protection/>
    </xf>
    <xf numFmtId="0" fontId="86" fillId="2" borderId="62" xfId="15" applyFont="1" applyBorder="1" applyAlignment="1" applyProtection="1">
      <alignment horizontal="left" vertical="top"/>
      <protection locked="0"/>
    </xf>
    <xf numFmtId="0" fontId="145" fillId="0" borderId="0" xfId="0" applyFont="1" applyFill="1" applyBorder="1" applyAlignment="1" applyProtection="1">
      <alignment horizontal="center" vertical="top"/>
      <protection/>
    </xf>
    <xf numFmtId="0" fontId="0" fillId="2" borderId="49"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xf>
    <xf numFmtId="0" fontId="0" fillId="0" borderId="49"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6" fontId="0" fillId="34" borderId="49"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left" vertical="top"/>
      <protection/>
    </xf>
    <xf numFmtId="0" fontId="127" fillId="34" borderId="0" xfId="0" applyFont="1" applyFill="1" applyBorder="1" applyAlignment="1" applyProtection="1">
      <alignment horizontal="center" vertical="top"/>
      <protection/>
    </xf>
    <xf numFmtId="0" fontId="127" fillId="0" borderId="49" xfId="0" applyFont="1" applyFill="1" applyBorder="1" applyAlignment="1" applyProtection="1">
      <alignment horizontal="left" vertical="top"/>
      <protection/>
    </xf>
    <xf numFmtId="0" fontId="127" fillId="0" borderId="0" xfId="0" applyFont="1" applyFill="1" applyBorder="1" applyAlignment="1" applyProtection="1">
      <alignment horizontal="left"/>
      <protection/>
    </xf>
    <xf numFmtId="0" fontId="86" fillId="2" borderId="49" xfId="15" applyFont="1" applyFill="1" applyBorder="1" applyAlignment="1" applyProtection="1">
      <alignment horizontal="center" vertical="top"/>
      <protection locked="0"/>
    </xf>
    <xf numFmtId="0" fontId="133" fillId="0" borderId="60" xfId="0" applyFont="1" applyFill="1" applyBorder="1" applyAlignment="1" applyProtection="1">
      <alignment horizontal="center" vertical="top"/>
      <protection/>
    </xf>
    <xf numFmtId="0" fontId="135" fillId="0" borderId="49"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46" fillId="0" borderId="0" xfId="0" applyFont="1" applyFill="1" applyBorder="1" applyAlignment="1" applyProtection="1">
      <alignment horizontal="center" vertical="top"/>
      <protection/>
    </xf>
    <xf numFmtId="0" fontId="127" fillId="2" borderId="49" xfId="0" applyFont="1" applyFill="1" applyBorder="1" applyAlignment="1" applyProtection="1">
      <alignment horizontal="center" vertical="top"/>
      <protection locked="0"/>
    </xf>
    <xf numFmtId="0" fontId="127" fillId="0" borderId="62" xfId="0" applyFont="1" applyFill="1" applyBorder="1" applyAlignment="1" applyProtection="1">
      <alignment horizontal="center" vertical="top"/>
      <protection/>
    </xf>
    <xf numFmtId="0" fontId="104" fillId="0" borderId="0" xfId="15" applyFont="1" applyFill="1" applyAlignment="1" applyProtection="1">
      <alignment horizontal="right"/>
      <protection/>
    </xf>
    <xf numFmtId="0" fontId="86" fillId="0" borderId="0" xfId="15" applyFont="1" applyFill="1" applyBorder="1" applyAlignment="1" applyProtection="1">
      <alignment horizontal="right" vertical="top"/>
      <protection/>
    </xf>
    <xf numFmtId="0" fontId="133" fillId="0" borderId="0" xfId="0" applyFont="1" applyAlignment="1" applyProtection="1">
      <alignment horizontal="right"/>
      <protection/>
    </xf>
    <xf numFmtId="176" fontId="127" fillId="0" borderId="62" xfId="0" applyNumberFormat="1" applyFont="1" applyFill="1" applyBorder="1" applyAlignment="1" applyProtection="1">
      <alignment horizontal="center" vertical="top"/>
      <protection/>
    </xf>
    <xf numFmtId="0" fontId="127" fillId="34" borderId="62"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left" vertical="top"/>
      <protection/>
    </xf>
    <xf numFmtId="0" fontId="128" fillId="0" borderId="0" xfId="0" applyFont="1" applyFill="1" applyBorder="1" applyAlignment="1" applyProtection="1">
      <alignment horizontal="left" vertical="top"/>
      <protection/>
    </xf>
    <xf numFmtId="0" fontId="128" fillId="34" borderId="0" xfId="0" applyFont="1" applyFill="1" applyBorder="1" applyAlignment="1" applyProtection="1">
      <alignment horizontal="left" vertical="top"/>
      <protection/>
    </xf>
    <xf numFmtId="0" fontId="130" fillId="0" borderId="49" xfId="0" applyFont="1" applyFill="1" applyBorder="1" applyAlignment="1" applyProtection="1">
      <alignment horizontal="center" vertical="top"/>
      <protection/>
    </xf>
    <xf numFmtId="0" fontId="147"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left" vertical="top"/>
      <protection/>
    </xf>
    <xf numFmtId="0" fontId="130" fillId="0" borderId="0" xfId="0" applyFont="1" applyFill="1" applyBorder="1" applyAlignment="1" applyProtection="1">
      <alignment horizontal="left" vertical="top"/>
      <protection/>
    </xf>
    <xf numFmtId="0" fontId="128" fillId="0" borderId="0" xfId="0" applyFont="1" applyFill="1" applyBorder="1" applyAlignment="1" applyProtection="1">
      <alignment horizontal="center" vertical="top"/>
      <protection/>
    </xf>
    <xf numFmtId="0" fontId="128"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center" vertical="top"/>
      <protection/>
    </xf>
    <xf numFmtId="0" fontId="127" fillId="0" borderId="62" xfId="0" applyFont="1" applyFill="1" applyBorder="1" applyAlignment="1" applyProtection="1">
      <alignment horizontal="left" vertical="top"/>
      <protection/>
    </xf>
    <xf numFmtId="0" fontId="127" fillId="34" borderId="49" xfId="0" applyFont="1" applyFill="1" applyBorder="1" applyAlignment="1" applyProtection="1">
      <alignment horizontal="left" vertical="top"/>
      <protection/>
    </xf>
    <xf numFmtId="0" fontId="129" fillId="0" borderId="0" xfId="0" applyFont="1" applyFill="1" applyBorder="1" applyAlignment="1" applyProtection="1">
      <alignment horizontal="left" vertical="top"/>
      <protection/>
    </xf>
    <xf numFmtId="0" fontId="135" fillId="0" borderId="62" xfId="0" applyFont="1" applyFill="1" applyBorder="1" applyAlignment="1" applyProtection="1">
      <alignment horizontal="left" vertical="top"/>
      <protection/>
    </xf>
    <xf numFmtId="0" fontId="129"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zoomScale="70" zoomScaleNormal="70" zoomScalePageLayoutView="0" workbookViewId="0" topLeftCell="A1">
      <selection activeCell="K10" sqref="K10"/>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21" style="3" customWidth="1"/>
    <col min="11" max="11" width="45.33203125" style="3" customWidth="1"/>
    <col min="12" max="12" width="16.33203125" style="3" customWidth="1"/>
    <col min="13" max="13" width="17.33203125" style="3" bestFit="1" customWidth="1"/>
    <col min="14" max="14" width="6.83203125" style="3" customWidth="1"/>
    <col min="15" max="15" width="92.66015625" style="3" bestFit="1" customWidth="1"/>
    <col min="16" max="16384" width="9.33203125" style="3" customWidth="1"/>
  </cols>
  <sheetData>
    <row r="1" spans="1:19" ht="18">
      <c r="A1" s="4"/>
      <c r="B1" s="360" t="s">
        <v>0</v>
      </c>
      <c r="C1" s="361"/>
      <c r="D1" s="358" t="s">
        <v>1</v>
      </c>
      <c r="E1" s="359"/>
      <c r="F1" s="359"/>
      <c r="G1" s="359"/>
      <c r="H1" s="359"/>
      <c r="I1" s="359"/>
      <c r="J1" s="359"/>
      <c r="K1" s="359"/>
      <c r="L1" s="5" t="s">
        <v>2</v>
      </c>
      <c r="M1" s="6" t="s">
        <v>3</v>
      </c>
      <c r="N1" s="7"/>
      <c r="O1" s="7"/>
      <c r="P1" s="7"/>
      <c r="Q1" s="7"/>
      <c r="R1" s="8"/>
      <c r="S1" s="8"/>
    </row>
    <row r="2" spans="2:15" ht="21.75" customHeight="1" thickBot="1">
      <c r="B2" s="365" t="s">
        <v>4</v>
      </c>
      <c r="C2" s="366"/>
      <c r="D2" s="9" t="s">
        <v>5</v>
      </c>
      <c r="E2" s="10"/>
      <c r="F2" s="354" t="s">
        <v>6</v>
      </c>
      <c r="G2" s="354"/>
      <c r="H2" s="354"/>
      <c r="I2" s="354"/>
      <c r="J2" s="354"/>
      <c r="K2" s="354"/>
      <c r="L2" s="11">
        <v>2019</v>
      </c>
      <c r="M2" s="12">
        <v>2018</v>
      </c>
      <c r="O2" s="13"/>
    </row>
    <row r="3" spans="1:15" ht="16.5" customHeight="1">
      <c r="A3" s="14"/>
      <c r="B3" s="362"/>
      <c r="C3" s="363"/>
      <c r="D3" s="363"/>
      <c r="E3" s="363"/>
      <c r="F3" s="363"/>
      <c r="G3" s="363"/>
      <c r="H3" s="363"/>
      <c r="I3" s="363"/>
      <c r="J3" s="363"/>
      <c r="K3" s="363"/>
      <c r="L3" s="363"/>
      <c r="M3" s="364"/>
      <c r="N3" s="15"/>
      <c r="O3" s="13"/>
    </row>
    <row r="4" spans="2:14" ht="18">
      <c r="B4" s="16" t="s">
        <v>7</v>
      </c>
      <c r="C4" s="367" t="s">
        <v>8</v>
      </c>
      <c r="D4" s="367"/>
      <c r="E4" s="367"/>
      <c r="F4" s="367"/>
      <c r="G4" s="367"/>
      <c r="H4" s="367"/>
      <c r="I4" s="367"/>
      <c r="J4" s="367"/>
      <c r="K4" s="17" t="s">
        <v>9</v>
      </c>
      <c r="L4" s="17" t="s">
        <v>10</v>
      </c>
      <c r="M4" s="17" t="s">
        <v>11</v>
      </c>
      <c r="N4" s="15"/>
    </row>
    <row r="5" spans="1:15" ht="18">
      <c r="A5" s="14"/>
      <c r="B5" s="18">
        <f aca="true" t="shared" si="0" ref="B5:B10">txyr</f>
        <v>2018</v>
      </c>
      <c r="C5" s="319" t="s">
        <v>12</v>
      </c>
      <c r="D5" s="320"/>
      <c r="E5" s="320"/>
      <c r="F5" s="320"/>
      <c r="G5" s="320"/>
      <c r="H5" s="320"/>
      <c r="I5" s="320"/>
      <c r="J5" s="368"/>
      <c r="K5" s="19">
        <v>653556350</v>
      </c>
      <c r="L5" s="20" t="s">
        <v>13</v>
      </c>
      <c r="M5" s="15" t="s">
        <v>13</v>
      </c>
      <c r="N5" s="15"/>
      <c r="O5" s="13"/>
    </row>
    <row r="6" spans="2:15" ht="18">
      <c r="B6" s="18">
        <f t="shared" si="0"/>
        <v>2018</v>
      </c>
      <c r="C6" s="327" t="s">
        <v>14</v>
      </c>
      <c r="D6" s="328"/>
      <c r="E6" s="328"/>
      <c r="F6" s="328"/>
      <c r="G6" s="328"/>
      <c r="H6" s="328"/>
      <c r="I6" s="328"/>
      <c r="J6" s="329"/>
      <c r="K6" s="21">
        <v>0</v>
      </c>
      <c r="L6" s="22" t="s">
        <v>15</v>
      </c>
      <c r="M6" s="22" t="s">
        <v>16</v>
      </c>
      <c r="O6" s="13"/>
    </row>
    <row r="7" spans="2:14" ht="18">
      <c r="B7" s="18">
        <f t="shared" si="0"/>
        <v>2018</v>
      </c>
      <c r="C7" s="327" t="s">
        <v>17</v>
      </c>
      <c r="D7" s="328"/>
      <c r="E7" s="328"/>
      <c r="F7" s="328"/>
      <c r="G7" s="328"/>
      <c r="H7" s="328"/>
      <c r="I7" s="328"/>
      <c r="J7" s="329"/>
      <c r="K7" s="23">
        <v>0.0048831</v>
      </c>
      <c r="L7" s="22" t="s">
        <v>18</v>
      </c>
      <c r="M7" s="22" t="s">
        <v>18</v>
      </c>
      <c r="N7" s="15"/>
    </row>
    <row r="8" spans="2:14" ht="18">
      <c r="B8" s="18">
        <f t="shared" si="0"/>
        <v>2018</v>
      </c>
      <c r="C8" s="327" t="s">
        <v>19</v>
      </c>
      <c r="D8" s="328"/>
      <c r="E8" s="328"/>
      <c r="F8" s="328"/>
      <c r="G8" s="328"/>
      <c r="H8" s="328"/>
      <c r="I8" s="328"/>
      <c r="J8" s="329"/>
      <c r="K8" s="21">
        <v>0</v>
      </c>
      <c r="L8" s="22" t="s">
        <v>20</v>
      </c>
      <c r="M8" s="24" t="s">
        <v>20</v>
      </c>
      <c r="N8" s="15"/>
    </row>
    <row r="9" spans="2:14" ht="18">
      <c r="B9" s="18">
        <f t="shared" si="0"/>
        <v>2018</v>
      </c>
      <c r="C9" s="327" t="s">
        <v>21</v>
      </c>
      <c r="D9" s="328"/>
      <c r="E9" s="328"/>
      <c r="F9" s="328"/>
      <c r="G9" s="328"/>
      <c r="H9" s="328"/>
      <c r="I9" s="328"/>
      <c r="J9" s="329"/>
      <c r="K9" s="21"/>
      <c r="L9" s="22" t="s">
        <v>22</v>
      </c>
      <c r="M9" s="24" t="s">
        <v>23</v>
      </c>
      <c r="N9" s="15"/>
    </row>
    <row r="10" spans="2:14" ht="18">
      <c r="B10" s="18">
        <f t="shared" si="0"/>
        <v>2018</v>
      </c>
      <c r="C10" s="327" t="s">
        <v>24</v>
      </c>
      <c r="D10" s="328"/>
      <c r="E10" s="328"/>
      <c r="F10" s="328"/>
      <c r="G10" s="328"/>
      <c r="H10" s="328"/>
      <c r="I10" s="328"/>
      <c r="J10" s="329"/>
      <c r="K10" s="25">
        <v>0.0048831</v>
      </c>
      <c r="L10" s="22" t="s">
        <v>25</v>
      </c>
      <c r="M10" s="24" t="s">
        <v>26</v>
      </c>
      <c r="N10" s="15"/>
    </row>
    <row r="11" spans="2:14" ht="18">
      <c r="B11" s="24">
        <f aca="true" t="shared" si="1" ref="B11:B18">apyr</f>
        <v>2019</v>
      </c>
      <c r="C11" s="327" t="s">
        <v>27</v>
      </c>
      <c r="D11" s="328"/>
      <c r="E11" s="328"/>
      <c r="F11" s="328"/>
      <c r="G11" s="328"/>
      <c r="H11" s="328"/>
      <c r="I11" s="328"/>
      <c r="J11" s="329"/>
      <c r="K11" s="21">
        <v>2295</v>
      </c>
      <c r="L11" s="22" t="s">
        <v>28</v>
      </c>
      <c r="M11" s="22" t="s">
        <v>28</v>
      </c>
      <c r="N11" s="15"/>
    </row>
    <row r="12" spans="2:14" ht="18">
      <c r="B12" s="24">
        <f t="shared" si="1"/>
        <v>2019</v>
      </c>
      <c r="C12" s="327" t="s">
        <v>29</v>
      </c>
      <c r="D12" s="328"/>
      <c r="E12" s="328"/>
      <c r="F12" s="328"/>
      <c r="G12" s="328"/>
      <c r="H12" s="328"/>
      <c r="I12" s="328"/>
      <c r="J12" s="329"/>
      <c r="K12" s="21">
        <v>83319</v>
      </c>
      <c r="L12" s="24" t="s">
        <v>30</v>
      </c>
      <c r="M12" s="24" t="s">
        <v>30</v>
      </c>
      <c r="N12" s="15"/>
    </row>
    <row r="13" spans="1:14" ht="18">
      <c r="A13" s="14"/>
      <c r="B13" s="24">
        <f t="shared" si="1"/>
        <v>2019</v>
      </c>
      <c r="C13" s="327" t="s">
        <v>31</v>
      </c>
      <c r="D13" s="328"/>
      <c r="E13" s="328"/>
      <c r="F13" s="328"/>
      <c r="G13" s="328"/>
      <c r="H13" s="328"/>
      <c r="I13" s="328"/>
      <c r="J13" s="329"/>
      <c r="K13" s="21">
        <v>0</v>
      </c>
      <c r="L13" s="20" t="s">
        <v>32</v>
      </c>
      <c r="M13" s="24" t="s">
        <v>32</v>
      </c>
      <c r="N13" s="15"/>
    </row>
    <row r="14" spans="2:14" ht="18">
      <c r="B14" s="24">
        <f t="shared" si="1"/>
        <v>2019</v>
      </c>
      <c r="C14" s="327" t="s">
        <v>33</v>
      </c>
      <c r="D14" s="328"/>
      <c r="E14" s="328"/>
      <c r="F14" s="328"/>
      <c r="G14" s="328"/>
      <c r="H14" s="328"/>
      <c r="I14" s="328"/>
      <c r="J14" s="329"/>
      <c r="K14" s="21">
        <v>660116877</v>
      </c>
      <c r="L14" s="24" t="s">
        <v>34</v>
      </c>
      <c r="M14" s="24" t="s">
        <v>35</v>
      </c>
      <c r="N14" s="15"/>
    </row>
    <row r="15" spans="2:14" ht="18">
      <c r="B15" s="24">
        <f t="shared" si="1"/>
        <v>2019</v>
      </c>
      <c r="C15" s="327" t="s">
        <v>36</v>
      </c>
      <c r="D15" s="328"/>
      <c r="E15" s="328"/>
      <c r="F15" s="328"/>
      <c r="G15" s="328"/>
      <c r="H15" s="328"/>
      <c r="I15" s="328"/>
      <c r="J15" s="329"/>
      <c r="K15" s="21">
        <v>0</v>
      </c>
      <c r="L15" s="24" t="s">
        <v>37</v>
      </c>
      <c r="M15" s="24" t="s">
        <v>38</v>
      </c>
      <c r="N15" s="15"/>
    </row>
    <row r="16" spans="2:14" ht="18">
      <c r="B16" s="24">
        <f t="shared" si="1"/>
        <v>2019</v>
      </c>
      <c r="C16" s="343" t="s">
        <v>39</v>
      </c>
      <c r="D16" s="344"/>
      <c r="E16" s="344"/>
      <c r="F16" s="344"/>
      <c r="G16" s="344"/>
      <c r="H16" s="344"/>
      <c r="I16" s="344"/>
      <c r="J16" s="344"/>
      <c r="K16" s="345"/>
      <c r="L16" s="26" t="s">
        <v>35</v>
      </c>
      <c r="M16" s="27" t="s">
        <v>40</v>
      </c>
      <c r="N16" s="15"/>
    </row>
    <row r="17" spans="2:13" ht="18">
      <c r="B17" s="24">
        <f t="shared" si="1"/>
        <v>2019</v>
      </c>
      <c r="C17" s="327" t="s">
        <v>41</v>
      </c>
      <c r="D17" s="328"/>
      <c r="E17" s="328"/>
      <c r="F17" s="328"/>
      <c r="G17" s="328"/>
      <c r="H17" s="328"/>
      <c r="I17" s="328"/>
      <c r="J17" s="329"/>
      <c r="K17" s="21">
        <v>0</v>
      </c>
      <c r="L17" s="22" t="s">
        <v>42</v>
      </c>
      <c r="M17" s="24" t="s">
        <v>43</v>
      </c>
    </row>
    <row r="18" spans="2:14" ht="18">
      <c r="B18" s="24">
        <f t="shared" si="1"/>
        <v>2019</v>
      </c>
      <c r="C18" s="327" t="s">
        <v>44</v>
      </c>
      <c r="D18" s="328"/>
      <c r="E18" s="328"/>
      <c r="F18" s="328"/>
      <c r="G18" s="328"/>
      <c r="H18" s="328"/>
      <c r="I18" s="328"/>
      <c r="J18" s="329"/>
      <c r="K18" s="21">
        <v>2226714</v>
      </c>
      <c r="L18" s="22" t="s">
        <v>45</v>
      </c>
      <c r="M18" s="24" t="s">
        <v>46</v>
      </c>
      <c r="N18" s="15"/>
    </row>
    <row r="19" spans="2:14" ht="18">
      <c r="B19" s="22"/>
      <c r="C19" s="375"/>
      <c r="D19" s="376"/>
      <c r="E19" s="376"/>
      <c r="F19" s="376"/>
      <c r="G19" s="376"/>
      <c r="H19" s="376"/>
      <c r="I19" s="376"/>
      <c r="J19" s="377"/>
      <c r="K19" s="28"/>
      <c r="L19" s="22"/>
      <c r="M19" s="22"/>
      <c r="N19" s="15"/>
    </row>
    <row r="20" spans="2:13" ht="18" thickBot="1">
      <c r="B20" s="369"/>
      <c r="C20" s="370"/>
      <c r="D20" s="370"/>
      <c r="E20" s="370"/>
      <c r="F20" s="370"/>
      <c r="G20" s="370"/>
      <c r="H20" s="370"/>
      <c r="I20" s="370"/>
      <c r="J20" s="370"/>
      <c r="K20" s="370"/>
      <c r="L20" s="370"/>
      <c r="M20" s="371"/>
    </row>
    <row r="21" spans="2:13" ht="18">
      <c r="B21" s="29"/>
      <c r="C21" s="29"/>
      <c r="D21" s="29"/>
      <c r="E21" s="29"/>
      <c r="F21" s="29"/>
      <c r="G21" s="29"/>
      <c r="H21" s="29"/>
      <c r="I21" s="29"/>
      <c r="J21" s="29"/>
      <c r="K21" s="29"/>
      <c r="L21" s="29"/>
      <c r="M21" s="29"/>
    </row>
    <row r="22" spans="1:14" ht="16.5" customHeight="1" thickBot="1">
      <c r="A22" s="30"/>
      <c r="B22" s="355" t="s">
        <v>47</v>
      </c>
      <c r="C22" s="356"/>
      <c r="D22" s="356"/>
      <c r="E22" s="356"/>
      <c r="F22" s="356"/>
      <c r="G22" s="356"/>
      <c r="H22" s="356"/>
      <c r="I22" s="356"/>
      <c r="J22" s="356"/>
      <c r="K22" s="356"/>
      <c r="L22" s="356"/>
      <c r="M22" s="357"/>
      <c r="N22" s="31"/>
    </row>
    <row r="23" spans="2:13" ht="16.5" customHeight="1">
      <c r="B23" s="362"/>
      <c r="C23" s="363"/>
      <c r="D23" s="363"/>
      <c r="E23" s="363"/>
      <c r="F23" s="363"/>
      <c r="G23" s="363"/>
      <c r="H23" s="363"/>
      <c r="I23" s="363"/>
      <c r="J23" s="363"/>
      <c r="K23" s="363"/>
      <c r="L23" s="363"/>
      <c r="M23" s="364"/>
    </row>
    <row r="24" spans="2:13" ht="18">
      <c r="B24" s="378" t="s">
        <v>8</v>
      </c>
      <c r="C24" s="379"/>
      <c r="D24" s="379"/>
      <c r="E24" s="379"/>
      <c r="F24" s="379"/>
      <c r="G24" s="379"/>
      <c r="H24" s="379"/>
      <c r="I24" s="379"/>
      <c r="J24" s="380" t="s">
        <v>48</v>
      </c>
      <c r="K24" s="380"/>
      <c r="L24" s="380"/>
      <c r="M24" s="381"/>
    </row>
    <row r="25" spans="2:14" ht="18">
      <c r="B25" s="375"/>
      <c r="C25" s="376"/>
      <c r="D25" s="376"/>
      <c r="E25" s="376"/>
      <c r="F25" s="376"/>
      <c r="G25" s="376"/>
      <c r="H25" s="376"/>
      <c r="I25" s="376"/>
      <c r="J25" s="376"/>
      <c r="K25" s="376"/>
      <c r="L25" s="376"/>
      <c r="M25" s="376"/>
      <c r="N25" s="15"/>
    </row>
    <row r="26" spans="2:13" ht="18">
      <c r="B26" s="327" t="s">
        <v>49</v>
      </c>
      <c r="C26" s="328"/>
      <c r="D26" s="328"/>
      <c r="E26" s="328"/>
      <c r="F26" s="328"/>
      <c r="G26" s="328"/>
      <c r="H26" s="328"/>
      <c r="I26" s="328"/>
      <c r="J26" s="333"/>
      <c r="K26" s="334"/>
      <c r="L26" s="334"/>
      <c r="M26" s="335"/>
    </row>
    <row r="27" spans="2:13" ht="18">
      <c r="B27" s="327" t="s">
        <v>50</v>
      </c>
      <c r="C27" s="328"/>
      <c r="D27" s="328"/>
      <c r="E27" s="328"/>
      <c r="F27" s="328"/>
      <c r="G27" s="328"/>
      <c r="H27" s="328"/>
      <c r="I27" s="328"/>
      <c r="J27" s="372"/>
      <c r="K27" s="373"/>
      <c r="L27" s="373"/>
      <c r="M27" s="374"/>
    </row>
    <row r="28" spans="2:13" ht="18">
      <c r="B28" s="327" t="s">
        <v>51</v>
      </c>
      <c r="C28" s="328"/>
      <c r="D28" s="328"/>
      <c r="E28" s="328"/>
      <c r="F28" s="328"/>
      <c r="G28" s="328"/>
      <c r="H28" s="328"/>
      <c r="I28" s="328"/>
      <c r="J28" s="333"/>
      <c r="K28" s="334"/>
      <c r="L28" s="334"/>
      <c r="M28" s="335"/>
    </row>
    <row r="29" spans="2:13" ht="18">
      <c r="B29" s="327" t="s">
        <v>52</v>
      </c>
      <c r="C29" s="328"/>
      <c r="D29" s="328"/>
      <c r="E29" s="328"/>
      <c r="F29" s="328"/>
      <c r="G29" s="328"/>
      <c r="H29" s="328"/>
      <c r="I29" s="328"/>
      <c r="J29" s="348">
        <v>43675.73272134259</v>
      </c>
      <c r="K29" s="349"/>
      <c r="L29" s="349"/>
      <c r="M29" s="350"/>
    </row>
    <row r="30" spans="2:14" ht="18">
      <c r="B30" s="319" t="s">
        <v>53</v>
      </c>
      <c r="C30" s="320"/>
      <c r="D30" s="320"/>
      <c r="E30" s="320"/>
      <c r="F30" s="320"/>
      <c r="G30" s="320"/>
      <c r="H30" s="320"/>
      <c r="I30" s="320"/>
      <c r="J30" s="351"/>
      <c r="K30" s="352"/>
      <c r="L30" s="352"/>
      <c r="M30" s="352"/>
      <c r="N30" s="15"/>
    </row>
    <row r="31" spans="2:13" ht="18">
      <c r="B31" s="327" t="s">
        <v>54</v>
      </c>
      <c r="C31" s="328"/>
      <c r="D31" s="328"/>
      <c r="E31" s="328"/>
      <c r="F31" s="328"/>
      <c r="G31" s="328"/>
      <c r="H31" s="328"/>
      <c r="I31" s="328"/>
      <c r="J31" s="333"/>
      <c r="K31" s="334"/>
      <c r="L31" s="334"/>
      <c r="M31" s="335"/>
    </row>
    <row r="32" spans="2:13" ht="18">
      <c r="B32" s="327" t="s">
        <v>55</v>
      </c>
      <c r="C32" s="328"/>
      <c r="D32" s="328"/>
      <c r="E32" s="328"/>
      <c r="F32" s="328"/>
      <c r="G32" s="328"/>
      <c r="H32" s="328"/>
      <c r="I32" s="328"/>
      <c r="J32" s="333"/>
      <c r="K32" s="334"/>
      <c r="L32" s="334"/>
      <c r="M32" s="335"/>
    </row>
    <row r="33" spans="2:14" ht="18">
      <c r="B33" s="319" t="s">
        <v>56</v>
      </c>
      <c r="C33" s="320"/>
      <c r="D33" s="320"/>
      <c r="E33" s="320"/>
      <c r="F33" s="320"/>
      <c r="G33" s="320"/>
      <c r="H33" s="320"/>
      <c r="I33" s="320"/>
      <c r="J33" s="346"/>
      <c r="K33" s="347"/>
      <c r="L33" s="347"/>
      <c r="M33" s="347"/>
      <c r="N33" s="15"/>
    </row>
    <row r="34" spans="2:13" ht="18">
      <c r="B34" s="327" t="s">
        <v>57</v>
      </c>
      <c r="C34" s="328"/>
      <c r="D34" s="328"/>
      <c r="E34" s="328"/>
      <c r="F34" s="328"/>
      <c r="G34" s="328"/>
      <c r="H34" s="328"/>
      <c r="I34" s="328"/>
      <c r="J34" s="333"/>
      <c r="K34" s="334"/>
      <c r="L34" s="334"/>
      <c r="M34" s="335"/>
    </row>
    <row r="35" spans="2:13" ht="18">
      <c r="B35" s="327" t="s">
        <v>58</v>
      </c>
      <c r="C35" s="328"/>
      <c r="D35" s="328"/>
      <c r="E35" s="328"/>
      <c r="F35" s="328"/>
      <c r="G35" s="328"/>
      <c r="H35" s="328"/>
      <c r="I35" s="329"/>
      <c r="J35" s="333"/>
      <c r="K35" s="334"/>
      <c r="L35" s="334"/>
      <c r="M35" s="335"/>
    </row>
    <row r="36" spans="2:13" ht="18">
      <c r="B36" s="327" t="s">
        <v>59</v>
      </c>
      <c r="C36" s="328"/>
      <c r="D36" s="328"/>
      <c r="E36" s="328"/>
      <c r="F36" s="328"/>
      <c r="G36" s="328"/>
      <c r="H36" s="328"/>
      <c r="I36" s="329"/>
      <c r="J36" s="338"/>
      <c r="K36" s="339"/>
      <c r="L36" s="339"/>
      <c r="M36" s="340"/>
    </row>
    <row r="37" spans="2:13" ht="18">
      <c r="B37" s="327" t="s">
        <v>60</v>
      </c>
      <c r="C37" s="328"/>
      <c r="D37" s="328"/>
      <c r="E37" s="328"/>
      <c r="F37" s="328"/>
      <c r="G37" s="328"/>
      <c r="H37" s="328"/>
      <c r="I37" s="328"/>
      <c r="J37" s="338"/>
      <c r="K37" s="341"/>
      <c r="L37" s="341"/>
      <c r="M37" s="342"/>
    </row>
    <row r="38" spans="2:13" ht="18">
      <c r="B38" s="319" t="s">
        <v>61</v>
      </c>
      <c r="C38" s="320"/>
      <c r="D38" s="320"/>
      <c r="E38" s="320"/>
      <c r="F38" s="320"/>
      <c r="G38" s="320"/>
      <c r="H38" s="320"/>
      <c r="I38" s="320"/>
      <c r="J38" s="321"/>
      <c r="K38" s="322"/>
      <c r="L38" s="322"/>
      <c r="M38" s="323"/>
    </row>
    <row r="39" spans="2:13" ht="18">
      <c r="B39" s="327" t="s">
        <v>62</v>
      </c>
      <c r="C39" s="328"/>
      <c r="D39" s="328"/>
      <c r="E39" s="328"/>
      <c r="F39" s="328"/>
      <c r="G39" s="328"/>
      <c r="H39" s="328"/>
      <c r="I39" s="328"/>
      <c r="J39" s="333"/>
      <c r="K39" s="334"/>
      <c r="L39" s="334"/>
      <c r="M39" s="335"/>
    </row>
    <row r="40" spans="2:14" ht="18">
      <c r="B40" s="319" t="s">
        <v>63</v>
      </c>
      <c r="C40" s="320"/>
      <c r="D40" s="320"/>
      <c r="E40" s="320"/>
      <c r="F40" s="320"/>
      <c r="G40" s="320"/>
      <c r="H40" s="320"/>
      <c r="I40" s="320"/>
      <c r="J40" s="336"/>
      <c r="K40" s="337"/>
      <c r="L40" s="337"/>
      <c r="M40" s="337"/>
      <c r="N40" s="15"/>
    </row>
    <row r="41" spans="2:13" ht="18">
      <c r="B41" s="327" t="s">
        <v>64</v>
      </c>
      <c r="C41" s="328"/>
      <c r="D41" s="328"/>
      <c r="E41" s="328"/>
      <c r="F41" s="328"/>
      <c r="G41" s="328"/>
      <c r="H41" s="328"/>
      <c r="I41" s="329"/>
      <c r="J41" s="330"/>
      <c r="K41" s="331"/>
      <c r="L41" s="331"/>
      <c r="M41" s="332"/>
    </row>
    <row r="42" spans="2:13" ht="18">
      <c r="B42" s="324"/>
      <c r="C42" s="325"/>
      <c r="D42" s="325"/>
      <c r="E42" s="325"/>
      <c r="F42" s="325"/>
      <c r="G42" s="325"/>
      <c r="H42" s="325"/>
      <c r="I42" s="325"/>
      <c r="J42" s="325"/>
      <c r="K42" s="325"/>
      <c r="L42" s="325"/>
      <c r="M42" s="326"/>
    </row>
    <row r="43" spans="2:13" ht="18">
      <c r="B43" s="29"/>
      <c r="C43" s="29"/>
      <c r="D43" s="29"/>
      <c r="E43" s="29"/>
      <c r="F43" s="29"/>
      <c r="G43" s="29"/>
      <c r="H43" s="29"/>
      <c r="I43" s="29"/>
      <c r="J43" s="29"/>
      <c r="K43" s="29"/>
      <c r="L43" s="29"/>
      <c r="M43" s="29"/>
    </row>
    <row r="44" spans="2:13" ht="18">
      <c r="B44" s="353" t="s">
        <v>65</v>
      </c>
      <c r="C44" s="353"/>
      <c r="D44" s="353"/>
      <c r="E44" s="353"/>
      <c r="F44" s="353"/>
      <c r="G44" s="353"/>
      <c r="H44" s="353"/>
      <c r="I44" s="353"/>
      <c r="J44" s="353"/>
      <c r="K44" s="353"/>
      <c r="L44" s="353"/>
      <c r="M44" s="353"/>
    </row>
    <row r="45" spans="2:13" ht="18">
      <c r="B45" s="353"/>
      <c r="C45" s="353"/>
      <c r="D45" s="353"/>
      <c r="E45" s="353"/>
      <c r="F45" s="353"/>
      <c r="G45" s="353"/>
      <c r="H45" s="353"/>
      <c r="I45" s="353"/>
      <c r="J45" s="353"/>
      <c r="K45" s="353"/>
      <c r="L45" s="353"/>
      <c r="M45" s="353"/>
    </row>
    <row r="46" spans="2:13" ht="18">
      <c r="B46" s="353"/>
      <c r="C46" s="353"/>
      <c r="D46" s="353"/>
      <c r="E46" s="353"/>
      <c r="F46" s="353"/>
      <c r="G46" s="353"/>
      <c r="H46" s="353"/>
      <c r="I46" s="353"/>
      <c r="J46" s="353"/>
      <c r="K46" s="353"/>
      <c r="L46" s="353"/>
      <c r="M46" s="353"/>
    </row>
    <row r="47" spans="2:13" ht="131.25" customHeight="1">
      <c r="B47" s="353"/>
      <c r="C47" s="353"/>
      <c r="D47" s="353"/>
      <c r="E47" s="353"/>
      <c r="F47" s="353"/>
      <c r="G47" s="353"/>
      <c r="H47" s="353"/>
      <c r="I47" s="353"/>
      <c r="J47" s="353"/>
      <c r="K47" s="353"/>
      <c r="L47" s="353"/>
      <c r="M47" s="353"/>
    </row>
  </sheetData>
  <sheetProtection password="CCA6" sheet="1" selectLockedCells="1"/>
  <mergeCells count="61">
    <mergeCell ref="B20:M20"/>
    <mergeCell ref="C11:J11"/>
    <mergeCell ref="B29:I29"/>
    <mergeCell ref="J27:M27"/>
    <mergeCell ref="J26:M26"/>
    <mergeCell ref="C19:J19"/>
    <mergeCell ref="C18:J18"/>
    <mergeCell ref="B25:M25"/>
    <mergeCell ref="B24:I24"/>
    <mergeCell ref="J24:M24"/>
    <mergeCell ref="C10:J10"/>
    <mergeCell ref="B2:C2"/>
    <mergeCell ref="B3:M3"/>
    <mergeCell ref="C4:J4"/>
    <mergeCell ref="C12:J12"/>
    <mergeCell ref="C5:J5"/>
    <mergeCell ref="C6:J6"/>
    <mergeCell ref="C7:J7"/>
    <mergeCell ref="C8:J8"/>
    <mergeCell ref="C9:J9"/>
    <mergeCell ref="B44:M47"/>
    <mergeCell ref="F2:K2"/>
    <mergeCell ref="B22:M22"/>
    <mergeCell ref="C17:J17"/>
    <mergeCell ref="D1:K1"/>
    <mergeCell ref="C13:J13"/>
    <mergeCell ref="C14:J14"/>
    <mergeCell ref="C15:J15"/>
    <mergeCell ref="B1:C1"/>
    <mergeCell ref="B23:M23"/>
    <mergeCell ref="B26:I26"/>
    <mergeCell ref="B27:I27"/>
    <mergeCell ref="B28:I28"/>
    <mergeCell ref="B30:I30"/>
    <mergeCell ref="J30:M30"/>
    <mergeCell ref="B31:I31"/>
    <mergeCell ref="J34:M34"/>
    <mergeCell ref="B35:I35"/>
    <mergeCell ref="B33:I33"/>
    <mergeCell ref="J33:M33"/>
    <mergeCell ref="J28:M28"/>
    <mergeCell ref="J29:M29"/>
    <mergeCell ref="B36:I36"/>
    <mergeCell ref="J35:M35"/>
    <mergeCell ref="J36:M36"/>
    <mergeCell ref="B37:I37"/>
    <mergeCell ref="J37:M37"/>
    <mergeCell ref="C16:K16"/>
    <mergeCell ref="J31:M31"/>
    <mergeCell ref="B32:I32"/>
    <mergeCell ref="J32:M32"/>
    <mergeCell ref="B34:I34"/>
    <mergeCell ref="B38:I38"/>
    <mergeCell ref="J38:M38"/>
    <mergeCell ref="B42:M42"/>
    <mergeCell ref="B41:I41"/>
    <mergeCell ref="J41:M41"/>
    <mergeCell ref="B39:I39"/>
    <mergeCell ref="J39:M39"/>
    <mergeCell ref="B40:I40"/>
    <mergeCell ref="J40:M40"/>
  </mergeCells>
  <printOptions/>
  <pageMargins left="0.5" right="0.5" top="0.5" bottom="0.5" header="0.30000001192092896" footer="0.30000001192092896"/>
  <pageSetup errors="blank" fitToHeight="1" fitToWidth="1" horizontalDpi="300" verticalDpi="300" orientation="portrait" scale="69"/>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545" t="s">
        <v>496</v>
      </c>
      <c r="B1" s="545"/>
      <c r="C1" s="545"/>
      <c r="D1" s="545"/>
      <c r="E1" s="545"/>
      <c r="F1" s="545"/>
      <c r="G1" s="545"/>
      <c r="H1" s="545"/>
      <c r="I1" s="545"/>
    </row>
    <row r="2" spans="1:9" ht="33">
      <c r="A2" s="517" t="s">
        <v>497</v>
      </c>
      <c r="B2" s="517"/>
      <c r="C2" s="517"/>
      <c r="D2" s="517"/>
      <c r="E2" s="517"/>
      <c r="F2" s="517"/>
      <c r="G2" s="517"/>
      <c r="H2" s="517"/>
      <c r="I2" s="517"/>
    </row>
    <row r="3" spans="1:9" ht="33">
      <c r="A3" s="517" t="s">
        <v>498</v>
      </c>
      <c r="B3" s="517"/>
      <c r="C3" s="517"/>
      <c r="D3" s="517"/>
      <c r="E3" s="517"/>
      <c r="F3" s="517"/>
      <c r="G3" s="517"/>
      <c r="H3" s="517"/>
      <c r="I3" s="517"/>
    </row>
    <row r="4" spans="1:9" ht="15">
      <c r="A4" s="269" t="s">
        <v>391</v>
      </c>
      <c r="B4" s="523" t="str">
        <f>(eff_entity)</f>
        <v>GLI-LIPSCOMB COUNTY (2019)</v>
      </c>
      <c r="C4" s="523"/>
      <c r="D4" s="523"/>
      <c r="E4" s="523"/>
      <c r="F4" s="523"/>
      <c r="G4" s="523"/>
      <c r="H4" s="528" t="s">
        <v>499</v>
      </c>
      <c r="I4" s="528"/>
    </row>
    <row r="5" spans="1:9" ht="15">
      <c r="A5" s="244"/>
      <c r="B5" s="528" t="s">
        <v>500</v>
      </c>
      <c r="C5" s="528"/>
      <c r="D5" s="528"/>
      <c r="E5" s="528"/>
      <c r="F5" s="528"/>
      <c r="G5" s="528"/>
      <c r="H5" s="244"/>
      <c r="I5" s="244"/>
    </row>
    <row r="6" spans="1:9" ht="15">
      <c r="A6" s="522" t="s">
        <v>501</v>
      </c>
      <c r="B6" s="522"/>
      <c r="C6" s="523">
        <f>(publicmeetingat)</f>
        <v>0</v>
      </c>
      <c r="D6" s="523"/>
      <c r="E6" s="523"/>
      <c r="F6" s="523"/>
      <c r="G6" s="523"/>
      <c r="H6" s="523"/>
      <c r="I6" s="523"/>
    </row>
    <row r="7" spans="1:9" ht="15">
      <c r="A7" s="528"/>
      <c r="B7" s="528"/>
      <c r="C7" s="526" t="s">
        <v>502</v>
      </c>
      <c r="D7" s="526"/>
      <c r="E7" s="526"/>
      <c r="F7" s="526"/>
      <c r="G7" s="526"/>
      <c r="H7" s="526"/>
      <c r="I7" s="526"/>
    </row>
    <row r="8" spans="1:9" ht="15">
      <c r="A8" s="244" t="s">
        <v>503</v>
      </c>
      <c r="B8" s="523">
        <f>(nameofroom_building_physicallocation)</f>
        <v>0</v>
      </c>
      <c r="C8" s="523"/>
      <c r="D8" s="523"/>
      <c r="E8" s="523"/>
      <c r="F8" s="523"/>
      <c r="G8" s="523"/>
      <c r="H8" s="523"/>
      <c r="I8" s="523"/>
    </row>
    <row r="9" spans="1:9" ht="15">
      <c r="A9" s="528" t="s">
        <v>504</v>
      </c>
      <c r="B9" s="528"/>
      <c r="C9" s="528"/>
      <c r="D9" s="528"/>
      <c r="E9" s="528"/>
      <c r="F9" s="528"/>
      <c r="G9" s="528"/>
      <c r="H9" s="528"/>
      <c r="I9" s="528"/>
    </row>
    <row r="10" spans="1:9" ht="15">
      <c r="A10" s="523">
        <f>(city_state)</f>
        <v>0</v>
      </c>
      <c r="B10" s="523"/>
      <c r="C10" s="523"/>
      <c r="D10" s="523"/>
      <c r="E10" s="528"/>
      <c r="F10" s="528"/>
      <c r="G10" s="528"/>
      <c r="H10" s="528"/>
      <c r="I10" s="528"/>
    </row>
    <row r="11" spans="1:9" ht="15">
      <c r="A11" s="526" t="s">
        <v>505</v>
      </c>
      <c r="B11" s="526"/>
      <c r="C11" s="526"/>
      <c r="D11" s="526"/>
      <c r="E11" s="528"/>
      <c r="F11" s="528"/>
      <c r="G11" s="528"/>
      <c r="H11" s="528"/>
      <c r="I11" s="528"/>
    </row>
    <row r="12" spans="1:9" ht="15">
      <c r="A12" s="528"/>
      <c r="B12" s="528"/>
      <c r="C12" s="528"/>
      <c r="D12" s="528"/>
      <c r="E12" s="528"/>
      <c r="F12" s="528"/>
      <c r="G12" s="528"/>
      <c r="H12" s="528"/>
      <c r="I12" s="528"/>
    </row>
    <row r="13" spans="1:9" ht="14.25">
      <c r="A13" s="532" t="s">
        <v>506</v>
      </c>
      <c r="B13" s="532"/>
      <c r="C13" s="532"/>
      <c r="D13" s="532"/>
      <c r="E13" s="532"/>
      <c r="F13" s="532"/>
      <c r="G13" s="532"/>
      <c r="H13" s="532"/>
      <c r="I13" s="532"/>
    </row>
    <row r="14" spans="1:9" ht="13.5">
      <c r="A14" s="532" t="s">
        <v>507</v>
      </c>
      <c r="B14" s="532"/>
      <c r="C14" s="532"/>
      <c r="D14" s="532"/>
      <c r="E14" s="532"/>
      <c r="F14" s="532"/>
      <c r="G14" s="532"/>
      <c r="H14" s="532"/>
      <c r="I14" s="532"/>
    </row>
    <row r="15" spans="1:9" ht="13.5">
      <c r="A15" s="522"/>
      <c r="B15" s="522"/>
      <c r="C15" s="522"/>
      <c r="D15" s="522"/>
      <c r="E15" s="522"/>
      <c r="F15" s="522"/>
      <c r="G15" s="522"/>
      <c r="H15" s="522"/>
      <c r="I15" s="522"/>
    </row>
    <row r="16" spans="1:9" ht="13.5">
      <c r="A16" s="522" t="s">
        <v>508</v>
      </c>
      <c r="B16" s="522"/>
      <c r="C16" s="522"/>
      <c r="D16" s="522"/>
      <c r="E16" s="522"/>
      <c r="F16" s="522"/>
      <c r="G16" s="522"/>
      <c r="H16" s="522"/>
      <c r="I16" s="522"/>
    </row>
    <row r="17" spans="1:9" ht="13.5">
      <c r="A17" s="522" t="s">
        <v>509</v>
      </c>
      <c r="B17" s="522"/>
      <c r="C17" s="522"/>
      <c r="D17" s="522"/>
      <c r="E17" s="522"/>
      <c r="F17" s="522"/>
      <c r="G17" s="522"/>
      <c r="H17" s="522"/>
      <c r="I17" s="522"/>
    </row>
    <row r="18" spans="1:9" ht="13.5">
      <c r="A18" s="522" t="s">
        <v>510</v>
      </c>
      <c r="B18" s="522"/>
      <c r="C18" s="522"/>
      <c r="D18" s="522"/>
      <c r="E18" s="522"/>
      <c r="F18" s="522"/>
      <c r="G18" s="522"/>
      <c r="H18" s="522"/>
      <c r="I18" s="522"/>
    </row>
    <row r="19" spans="1:9" ht="13.5">
      <c r="A19" s="569"/>
      <c r="B19" s="569"/>
      <c r="C19" s="569"/>
      <c r="D19" s="569"/>
      <c r="E19" s="569"/>
      <c r="F19" s="569"/>
      <c r="G19" s="569"/>
      <c r="H19" s="569"/>
      <c r="I19" s="569"/>
    </row>
    <row r="20" spans="1:9" ht="13.5">
      <c r="A20" s="528"/>
      <c r="B20" s="528"/>
      <c r="C20" s="528"/>
      <c r="D20" s="528"/>
      <c r="E20" s="528"/>
      <c r="F20" s="528"/>
      <c r="G20" s="528"/>
      <c r="H20" s="528"/>
      <c r="I20" s="528"/>
    </row>
    <row r="21" spans="1:9" ht="14.25">
      <c r="A21" s="522" t="s">
        <v>511</v>
      </c>
      <c r="B21" s="522"/>
      <c r="C21" s="522"/>
      <c r="D21" s="286" t="s">
        <v>325</v>
      </c>
      <c r="E21" s="522" t="s">
        <v>512</v>
      </c>
      <c r="F21" s="522"/>
      <c r="G21" s="522"/>
      <c r="H21" s="522"/>
      <c r="I21" s="522"/>
    </row>
    <row r="22" spans="1:9" ht="13.5">
      <c r="A22" s="541" t="s">
        <v>513</v>
      </c>
      <c r="B22" s="541"/>
      <c r="C22" s="541"/>
      <c r="D22" s="244"/>
      <c r="E22" s="570"/>
      <c r="F22" s="570"/>
      <c r="G22" s="570"/>
      <c r="H22" s="570"/>
      <c r="I22" s="570"/>
    </row>
    <row r="23" spans="1:9" ht="14.25">
      <c r="A23" s="541" t="s">
        <v>514</v>
      </c>
      <c r="B23" s="541"/>
      <c r="C23" s="541"/>
      <c r="D23" s="286" t="s">
        <v>325</v>
      </c>
      <c r="E23" s="570" t="s">
        <v>515</v>
      </c>
      <c r="F23" s="570"/>
      <c r="G23" s="570"/>
      <c r="H23" s="570"/>
      <c r="I23" s="570"/>
    </row>
    <row r="24" spans="1:9" ht="13.5">
      <c r="A24" s="523"/>
      <c r="B24" s="523"/>
      <c r="C24" s="523"/>
      <c r="D24" s="523"/>
      <c r="E24" s="523"/>
      <c r="F24" s="523"/>
      <c r="G24" s="523"/>
      <c r="H24" s="523"/>
      <c r="I24" s="523"/>
    </row>
    <row r="25" spans="1:9" ht="13.5">
      <c r="A25" s="531" t="s">
        <v>516</v>
      </c>
      <c r="B25" s="531"/>
      <c r="C25" s="531"/>
      <c r="D25" s="531"/>
      <c r="E25" s="531"/>
      <c r="F25" s="531"/>
      <c r="G25" s="531"/>
      <c r="H25" s="531"/>
      <c r="I25" s="531"/>
    </row>
    <row r="26" spans="1:9" ht="13.5">
      <c r="A26" s="531"/>
      <c r="B26" s="531"/>
      <c r="C26" s="531"/>
      <c r="D26" s="531"/>
      <c r="E26" s="531"/>
      <c r="F26" s="531"/>
      <c r="G26" s="531"/>
      <c r="H26" s="531"/>
      <c r="I26" s="531"/>
    </row>
    <row r="27" spans="1:9" ht="13.5">
      <c r="A27" s="522" t="s">
        <v>517</v>
      </c>
      <c r="B27" s="522"/>
      <c r="C27" s="522"/>
      <c r="D27" s="522"/>
      <c r="E27" s="522"/>
      <c r="F27" s="522"/>
      <c r="G27" s="522"/>
      <c r="H27" s="522"/>
      <c r="I27" s="522"/>
    </row>
    <row r="28" spans="1:9" ht="13.5">
      <c r="A28" s="522" t="s">
        <v>518</v>
      </c>
      <c r="B28" s="522"/>
      <c r="C28" s="522"/>
      <c r="D28" s="522"/>
      <c r="E28" s="522"/>
      <c r="F28" s="522"/>
      <c r="G28" s="522"/>
      <c r="H28" s="522"/>
      <c r="I28" s="522"/>
    </row>
    <row r="29" spans="1:9" ht="13.5">
      <c r="A29" s="522" t="s">
        <v>519</v>
      </c>
      <c r="B29" s="522"/>
      <c r="C29" s="522"/>
      <c r="D29" s="522"/>
      <c r="E29" s="522"/>
      <c r="F29" s="522"/>
      <c r="G29" s="522"/>
      <c r="H29" s="522"/>
      <c r="I29" s="522"/>
    </row>
    <row r="30" spans="1:9" ht="13.5">
      <c r="A30" s="528"/>
      <c r="B30" s="528"/>
      <c r="C30" s="528"/>
      <c r="D30" s="528"/>
      <c r="E30" s="528"/>
      <c r="F30" s="528"/>
      <c r="G30" s="528"/>
      <c r="H30" s="528"/>
      <c r="I30" s="528"/>
    </row>
    <row r="31" spans="1:9" ht="14.25">
      <c r="A31" s="522" t="s">
        <v>520</v>
      </c>
      <c r="B31" s="522"/>
      <c r="C31" s="522"/>
      <c r="D31" s="277"/>
      <c r="E31" s="522" t="s">
        <v>521</v>
      </c>
      <c r="F31" s="522"/>
      <c r="G31" s="277"/>
      <c r="H31" s="522" t="s">
        <v>522</v>
      </c>
      <c r="I31" s="522"/>
    </row>
    <row r="32" spans="1:9" ht="14.25">
      <c r="A32" s="522" t="s">
        <v>523</v>
      </c>
      <c r="B32" s="522"/>
      <c r="C32" s="522"/>
      <c r="D32" s="284"/>
      <c r="E32" s="522" t="s">
        <v>521</v>
      </c>
      <c r="F32" s="522"/>
      <c r="G32" s="284"/>
      <c r="H32" s="522" t="s">
        <v>522</v>
      </c>
      <c r="I32" s="522"/>
    </row>
    <row r="33" spans="1:9" ht="14.25">
      <c r="A33" s="522" t="s">
        <v>524</v>
      </c>
      <c r="B33" s="522"/>
      <c r="C33" s="522"/>
      <c r="D33" s="284"/>
      <c r="E33" s="522" t="s">
        <v>521</v>
      </c>
      <c r="F33" s="522"/>
      <c r="G33" s="284"/>
      <c r="H33" s="522" t="s">
        <v>522</v>
      </c>
      <c r="I33" s="522"/>
    </row>
    <row r="34" spans="1:9" ht="13.5">
      <c r="A34" s="528"/>
      <c r="B34" s="528"/>
      <c r="C34" s="528"/>
      <c r="D34" s="528"/>
      <c r="E34" s="528"/>
      <c r="F34" s="528"/>
      <c r="G34" s="528"/>
      <c r="H34" s="528"/>
      <c r="I34" s="528"/>
    </row>
    <row r="35" spans="1:9" ht="13.5">
      <c r="A35" s="531" t="s">
        <v>525</v>
      </c>
      <c r="B35" s="531"/>
      <c r="C35" s="531"/>
      <c r="D35" s="531"/>
      <c r="E35" s="531"/>
      <c r="F35" s="531"/>
      <c r="G35" s="531"/>
      <c r="H35" s="531"/>
      <c r="I35" s="531"/>
    </row>
    <row r="36" spans="1:9" ht="13.5">
      <c r="A36" s="531" t="s">
        <v>526</v>
      </c>
      <c r="B36" s="531"/>
      <c r="C36" s="531"/>
      <c r="D36" s="531"/>
      <c r="E36" s="531"/>
      <c r="F36" s="531"/>
      <c r="G36" s="531"/>
      <c r="H36" s="531"/>
      <c r="I36" s="531"/>
    </row>
    <row r="37" spans="1:9" ht="13.5">
      <c r="A37" s="528"/>
      <c r="B37" s="528"/>
      <c r="C37" s="528"/>
      <c r="D37" s="528"/>
      <c r="E37" s="528"/>
      <c r="F37" s="528"/>
      <c r="G37" s="528"/>
      <c r="H37" s="528"/>
      <c r="I37" s="528"/>
    </row>
    <row r="38" spans="1:9" ht="13.5">
      <c r="A38" s="528"/>
      <c r="B38" s="528"/>
      <c r="C38" s="528"/>
      <c r="D38" s="528"/>
      <c r="E38" s="266" t="s">
        <v>527</v>
      </c>
      <c r="F38" s="244"/>
      <c r="G38" s="266" t="s">
        <v>528</v>
      </c>
      <c r="H38" s="528"/>
      <c r="I38" s="528"/>
    </row>
    <row r="39" spans="1:9" ht="14.25">
      <c r="A39" s="522" t="s">
        <v>529</v>
      </c>
      <c r="B39" s="522"/>
      <c r="C39" s="522"/>
      <c r="D39" s="522"/>
      <c r="E39" s="286" t="s">
        <v>325</v>
      </c>
      <c r="F39" s="272"/>
      <c r="G39" s="286" t="s">
        <v>325</v>
      </c>
      <c r="H39" s="528"/>
      <c r="I39" s="528"/>
    </row>
    <row r="40" spans="1:9" ht="14.25">
      <c r="A40" s="522" t="s">
        <v>530</v>
      </c>
      <c r="B40" s="522"/>
      <c r="C40" s="522"/>
      <c r="D40" s="522"/>
      <c r="E40" s="286" t="s">
        <v>325</v>
      </c>
      <c r="F40" s="272"/>
      <c r="G40" s="289" t="s">
        <v>325</v>
      </c>
      <c r="H40" s="528"/>
      <c r="I40" s="528"/>
    </row>
    <row r="41" spans="1:9" ht="14.25">
      <c r="A41" s="522" t="s">
        <v>531</v>
      </c>
      <c r="B41" s="522"/>
      <c r="C41" s="522"/>
      <c r="D41" s="522"/>
      <c r="E41" s="286" t="s">
        <v>325</v>
      </c>
      <c r="F41" s="272"/>
      <c r="G41" s="289" t="s">
        <v>325</v>
      </c>
      <c r="H41" s="528"/>
      <c r="I41" s="528"/>
    </row>
    <row r="42" spans="1:9" ht="14.25">
      <c r="A42" s="522" t="s">
        <v>532</v>
      </c>
      <c r="B42" s="522"/>
      <c r="C42" s="522"/>
      <c r="D42" s="522"/>
      <c r="E42" s="286" t="s">
        <v>325</v>
      </c>
      <c r="F42" s="272"/>
      <c r="G42" s="289" t="s">
        <v>325</v>
      </c>
      <c r="H42" s="528"/>
      <c r="I42" s="528"/>
    </row>
    <row r="43" spans="1:13" ht="13.5">
      <c r="A43" s="528"/>
      <c r="B43" s="568"/>
      <c r="C43" s="568"/>
      <c r="D43" s="568"/>
      <c r="E43" s="568"/>
      <c r="F43" s="568"/>
      <c r="G43" s="568"/>
      <c r="H43" s="568"/>
      <c r="I43" s="568"/>
      <c r="J43" s="182"/>
      <c r="K43" s="182"/>
      <c r="L43" s="182"/>
      <c r="M43" s="182"/>
    </row>
    <row r="44" spans="1:9" ht="13.5">
      <c r="A44" s="522" t="s">
        <v>533</v>
      </c>
      <c r="B44" s="522"/>
      <c r="C44" s="522"/>
      <c r="D44" s="522"/>
      <c r="E44" s="522"/>
      <c r="F44" s="522"/>
      <c r="G44" s="522"/>
      <c r="H44" s="522"/>
      <c r="I44" s="522"/>
    </row>
    <row r="45" spans="1:9" ht="13.5">
      <c r="A45" s="522" t="s">
        <v>534</v>
      </c>
      <c r="B45" s="522"/>
      <c r="C45" s="522"/>
      <c r="D45" s="522"/>
      <c r="E45" s="522"/>
      <c r="F45" s="522"/>
      <c r="G45" s="522"/>
      <c r="H45" s="522"/>
      <c r="I45" s="522"/>
    </row>
    <row r="46" spans="1:9" ht="13.5">
      <c r="A46" s="522" t="s">
        <v>535</v>
      </c>
      <c r="B46" s="522"/>
      <c r="C46" s="522"/>
      <c r="D46" s="522"/>
      <c r="E46" s="522"/>
      <c r="F46" s="522"/>
      <c r="G46" s="522"/>
      <c r="H46" s="522"/>
      <c r="I46" s="522"/>
    </row>
    <row r="47" spans="1:9" ht="13.5">
      <c r="A47" s="531" t="s">
        <v>536</v>
      </c>
      <c r="B47" s="531"/>
      <c r="C47" s="531"/>
      <c r="D47" s="531"/>
      <c r="E47" s="531"/>
      <c r="F47" s="531"/>
      <c r="G47" s="531"/>
      <c r="H47" s="531"/>
      <c r="I47" s="531"/>
    </row>
    <row r="48" spans="1:9" ht="14.25">
      <c r="A48" s="567"/>
      <c r="B48" s="567"/>
      <c r="C48" s="567"/>
      <c r="D48" s="567"/>
      <c r="E48" s="567"/>
      <c r="F48" s="567"/>
      <c r="G48" s="567"/>
      <c r="H48" s="567"/>
      <c r="I48" s="567"/>
    </row>
    <row r="49" spans="1:9" ht="14.25">
      <c r="A49" s="528" t="s">
        <v>537</v>
      </c>
      <c r="B49" s="528"/>
      <c r="C49" s="528"/>
      <c r="D49" s="528"/>
      <c r="E49" s="528"/>
      <c r="F49" s="528"/>
      <c r="G49" s="527" t="s">
        <v>325</v>
      </c>
      <c r="H49" s="527"/>
      <c r="I49" s="244"/>
    </row>
    <row r="50" spans="1:9" ht="13.5">
      <c r="A50" s="522" t="s">
        <v>538</v>
      </c>
      <c r="B50" s="522"/>
      <c r="C50" s="522"/>
      <c r="D50" s="522"/>
      <c r="E50" s="522"/>
      <c r="F50" s="522"/>
      <c r="G50" s="522"/>
      <c r="H50" s="522"/>
      <c r="I50" s="522"/>
    </row>
    <row r="51" spans="1:9" ht="13.5">
      <c r="A51" s="269"/>
      <c r="B51" s="269"/>
      <c r="C51" s="269"/>
      <c r="D51" s="269"/>
      <c r="E51" s="269"/>
      <c r="F51" s="269"/>
      <c r="G51" s="269"/>
      <c r="H51" s="269"/>
      <c r="I51" s="26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3.5">
      <c r="A3" s="575" t="s">
        <v>539</v>
      </c>
      <c r="B3" s="531"/>
      <c r="C3" s="531"/>
      <c r="D3" s="531"/>
      <c r="E3" s="531"/>
      <c r="F3" s="531"/>
      <c r="G3" s="531"/>
      <c r="H3" s="531"/>
      <c r="I3" s="531"/>
      <c r="J3" s="531"/>
      <c r="K3" s="531"/>
      <c r="L3" s="531"/>
    </row>
    <row r="4" spans="1:12" ht="13.5">
      <c r="A4" s="531"/>
      <c r="B4" s="531"/>
      <c r="C4" s="531"/>
      <c r="D4" s="531"/>
      <c r="E4" s="531"/>
      <c r="F4" s="531"/>
      <c r="G4" s="531"/>
      <c r="H4" s="531"/>
      <c r="I4" s="531"/>
      <c r="J4" s="531"/>
      <c r="K4" s="531"/>
      <c r="L4" s="531"/>
    </row>
    <row r="5" spans="1:12" ht="27.75">
      <c r="A5" s="244"/>
      <c r="B5" s="290" t="s">
        <v>540</v>
      </c>
      <c r="C5" s="291"/>
      <c r="D5" s="292" t="s">
        <v>541</v>
      </c>
      <c r="E5" s="293"/>
      <c r="F5" s="294" t="s">
        <v>542</v>
      </c>
      <c r="G5" s="295"/>
      <c r="H5" s="292" t="s">
        <v>543</v>
      </c>
      <c r="I5" s="244"/>
      <c r="J5" s="292" t="s">
        <v>544</v>
      </c>
      <c r="K5" s="244"/>
      <c r="L5" s="244"/>
    </row>
    <row r="6" spans="1:12" ht="14.25">
      <c r="A6" s="244" t="s">
        <v>545</v>
      </c>
      <c r="B6" s="296" t="s">
        <v>325</v>
      </c>
      <c r="C6" s="244"/>
      <c r="D6" s="296" t="s">
        <v>325</v>
      </c>
      <c r="E6" s="244" t="s">
        <v>546</v>
      </c>
      <c r="F6" s="296" t="s">
        <v>325</v>
      </c>
      <c r="G6" s="244"/>
      <c r="H6" s="296" t="s">
        <v>325</v>
      </c>
      <c r="I6" s="244"/>
      <c r="J6" s="296" t="s">
        <v>325</v>
      </c>
      <c r="K6" s="244"/>
      <c r="L6" s="244"/>
    </row>
    <row r="7" spans="1:12" ht="56.25">
      <c r="A7" s="291" t="s">
        <v>547</v>
      </c>
      <c r="B7" s="297" t="s">
        <v>325</v>
      </c>
      <c r="C7" s="298"/>
      <c r="D7" s="297" t="s">
        <v>325</v>
      </c>
      <c r="E7" s="298" t="s">
        <v>546</v>
      </c>
      <c r="F7" s="297" t="s">
        <v>325</v>
      </c>
      <c r="G7" s="298"/>
      <c r="H7" s="299" t="s">
        <v>325</v>
      </c>
      <c r="I7" s="244"/>
      <c r="J7" s="297" t="s">
        <v>325</v>
      </c>
      <c r="K7" s="244"/>
      <c r="L7" s="244"/>
    </row>
    <row r="8" spans="1:12" ht="14.25">
      <c r="A8" s="244" t="s">
        <v>548</v>
      </c>
      <c r="B8" s="296" t="s">
        <v>325</v>
      </c>
      <c r="C8" s="244"/>
      <c r="D8" s="296" t="s">
        <v>325</v>
      </c>
      <c r="E8" s="244" t="s">
        <v>546</v>
      </c>
      <c r="F8" s="296" t="s">
        <v>325</v>
      </c>
      <c r="G8" s="244"/>
      <c r="H8" s="300" t="s">
        <v>325</v>
      </c>
      <c r="I8" s="244"/>
      <c r="J8" s="296" t="s">
        <v>325</v>
      </c>
      <c r="K8" s="244"/>
      <c r="L8" s="244"/>
    </row>
    <row r="9" spans="1:12" ht="13.5">
      <c r="A9" s="528"/>
      <c r="B9" s="528"/>
      <c r="C9" s="528"/>
      <c r="D9" s="528"/>
      <c r="E9" s="528"/>
      <c r="F9" s="528"/>
      <c r="G9" s="528"/>
      <c r="H9" s="528"/>
      <c r="I9" s="528"/>
      <c r="J9" s="528"/>
      <c r="K9" s="528"/>
      <c r="L9" s="528"/>
    </row>
    <row r="10" spans="1:12" ht="13.5">
      <c r="A10" s="522" t="s">
        <v>549</v>
      </c>
      <c r="B10" s="522"/>
      <c r="C10" s="522"/>
      <c r="D10" s="522"/>
      <c r="E10" s="522"/>
      <c r="F10" s="522"/>
      <c r="G10" s="522"/>
      <c r="H10" s="522"/>
      <c r="I10" s="522"/>
      <c r="J10" s="522"/>
      <c r="K10" s="522"/>
      <c r="L10" s="522"/>
    </row>
    <row r="11" spans="1:12" ht="13.5">
      <c r="A11" s="522" t="s">
        <v>550</v>
      </c>
      <c r="B11" s="522"/>
      <c r="C11" s="522"/>
      <c r="D11" s="522"/>
      <c r="E11" s="522"/>
      <c r="F11" s="522"/>
      <c r="G11" s="522"/>
      <c r="H11" s="522"/>
      <c r="I11" s="522"/>
      <c r="J11" s="522"/>
      <c r="K11" s="522"/>
      <c r="L11" s="522"/>
    </row>
    <row r="12" spans="1:12" ht="13.5">
      <c r="A12" s="523"/>
      <c r="B12" s="523"/>
      <c r="C12" s="523"/>
      <c r="D12" s="523"/>
      <c r="E12" s="523"/>
      <c r="F12" s="523"/>
      <c r="G12" s="523"/>
      <c r="H12" s="523"/>
      <c r="I12" s="523"/>
      <c r="J12" s="523"/>
      <c r="K12" s="523"/>
      <c r="L12" s="523"/>
    </row>
    <row r="13" spans="1:12" ht="13.5">
      <c r="A13" s="528"/>
      <c r="B13" s="528"/>
      <c r="C13" s="528"/>
      <c r="D13" s="528"/>
      <c r="E13" s="528"/>
      <c r="F13" s="528"/>
      <c r="G13" s="528"/>
      <c r="H13" s="528"/>
      <c r="I13" s="528"/>
      <c r="J13" s="528"/>
      <c r="K13" s="528"/>
      <c r="L13" s="528"/>
    </row>
    <row r="14" spans="1:12" ht="15.75" customHeight="1">
      <c r="A14" s="575" t="s">
        <v>551</v>
      </c>
      <c r="B14" s="531"/>
      <c r="C14" s="531"/>
      <c r="D14" s="531"/>
      <c r="E14" s="531"/>
      <c r="F14" s="531"/>
      <c r="G14" s="531"/>
      <c r="H14" s="531"/>
      <c r="I14" s="531"/>
      <c r="J14" s="531"/>
      <c r="K14" s="531"/>
      <c r="L14" s="531"/>
    </row>
    <row r="15" spans="1:12" ht="15.75" customHeight="1">
      <c r="A15" s="531"/>
      <c r="B15" s="531"/>
      <c r="C15" s="531"/>
      <c r="D15" s="531"/>
      <c r="E15" s="531"/>
      <c r="F15" s="531"/>
      <c r="G15" s="531"/>
      <c r="H15" s="531"/>
      <c r="I15" s="531"/>
      <c r="J15" s="531"/>
      <c r="K15" s="531"/>
      <c r="L15" s="531"/>
    </row>
    <row r="16" spans="1:12" ht="13.5">
      <c r="A16" s="528"/>
      <c r="B16" s="528"/>
      <c r="C16" s="528"/>
      <c r="D16" s="528"/>
      <c r="E16" s="528"/>
      <c r="F16" s="528"/>
      <c r="G16" s="528"/>
      <c r="H16" s="264" t="s">
        <v>552</v>
      </c>
      <c r="I16" s="244"/>
      <c r="J16" s="264" t="s">
        <v>553</v>
      </c>
      <c r="K16" s="528"/>
      <c r="L16" s="528"/>
    </row>
    <row r="17" spans="1:12" ht="14.25">
      <c r="A17" s="522" t="s">
        <v>554</v>
      </c>
      <c r="B17" s="522"/>
      <c r="C17" s="522"/>
      <c r="D17" s="522"/>
      <c r="E17" s="522"/>
      <c r="F17" s="522"/>
      <c r="G17" s="244"/>
      <c r="H17" s="296" t="s">
        <v>325</v>
      </c>
      <c r="I17" s="244"/>
      <c r="J17" s="296" t="s">
        <v>325</v>
      </c>
      <c r="K17" s="528"/>
      <c r="L17" s="528"/>
    </row>
    <row r="18" spans="1:12" ht="14.25">
      <c r="A18" s="522" t="s">
        <v>555</v>
      </c>
      <c r="B18" s="522"/>
      <c r="C18" s="522"/>
      <c r="D18" s="522"/>
      <c r="E18" s="522"/>
      <c r="F18" s="522"/>
      <c r="G18" s="244"/>
      <c r="H18" s="296" t="s">
        <v>325</v>
      </c>
      <c r="I18" s="244"/>
      <c r="J18" s="296" t="s">
        <v>325</v>
      </c>
      <c r="K18" s="528"/>
      <c r="L18" s="528"/>
    </row>
    <row r="19" spans="1:12" ht="14.25">
      <c r="A19" s="522" t="s">
        <v>556</v>
      </c>
      <c r="B19" s="522"/>
      <c r="C19" s="522"/>
      <c r="D19" s="522"/>
      <c r="E19" s="522"/>
      <c r="F19" s="522"/>
      <c r="G19" s="244"/>
      <c r="H19" s="296" t="s">
        <v>325</v>
      </c>
      <c r="I19" s="244"/>
      <c r="J19" s="296" t="s">
        <v>325</v>
      </c>
      <c r="K19" s="528"/>
      <c r="L19" s="528"/>
    </row>
    <row r="20" spans="1:12" ht="14.25">
      <c r="A20" s="522" t="s">
        <v>557</v>
      </c>
      <c r="B20" s="522"/>
      <c r="C20" s="522"/>
      <c r="D20" s="522"/>
      <c r="E20" s="522"/>
      <c r="F20" s="522"/>
      <c r="G20" s="268"/>
      <c r="H20" s="296" t="s">
        <v>325</v>
      </c>
      <c r="I20" s="268"/>
      <c r="J20" s="296" t="s">
        <v>325</v>
      </c>
      <c r="K20" s="531"/>
      <c r="L20" s="531"/>
    </row>
    <row r="21" spans="1:12" ht="14.25">
      <c r="A21" s="522" t="s">
        <v>558</v>
      </c>
      <c r="B21" s="522"/>
      <c r="C21" s="522"/>
      <c r="D21" s="522"/>
      <c r="E21" s="522"/>
      <c r="F21" s="522"/>
      <c r="G21" s="244"/>
      <c r="H21" s="244"/>
      <c r="I21" s="244"/>
      <c r="J21" s="296" t="s">
        <v>325</v>
      </c>
      <c r="K21" s="528"/>
      <c r="L21" s="528"/>
    </row>
    <row r="22" spans="1:12" ht="13.5">
      <c r="A22" s="528"/>
      <c r="B22" s="528"/>
      <c r="C22" s="528"/>
      <c r="D22" s="528"/>
      <c r="E22" s="528"/>
      <c r="F22" s="528"/>
      <c r="G22" s="528"/>
      <c r="H22" s="528"/>
      <c r="I22" s="528"/>
      <c r="J22" s="528"/>
      <c r="K22" s="528"/>
      <c r="L22" s="528"/>
    </row>
    <row r="23" spans="1:12" ht="13.5">
      <c r="A23" s="522" t="s">
        <v>559</v>
      </c>
      <c r="B23" s="522"/>
      <c r="C23" s="522"/>
      <c r="D23" s="522"/>
      <c r="E23" s="522"/>
      <c r="F23" s="522"/>
      <c r="G23" s="522"/>
      <c r="H23" s="522"/>
      <c r="I23" s="522"/>
      <c r="J23" s="522"/>
      <c r="K23" s="522"/>
      <c r="L23" s="522"/>
    </row>
    <row r="24" spans="1:12" ht="13.5">
      <c r="A24" s="522" t="s">
        <v>560</v>
      </c>
      <c r="B24" s="522"/>
      <c r="C24" s="522"/>
      <c r="D24" s="522"/>
      <c r="E24" s="522"/>
      <c r="F24" s="522"/>
      <c r="G24" s="522"/>
      <c r="H24" s="522"/>
      <c r="I24" s="522"/>
      <c r="J24" s="522"/>
      <c r="K24" s="522"/>
      <c r="L24" s="522"/>
    </row>
    <row r="25" spans="1:12" ht="13.5">
      <c r="A25" s="522" t="s">
        <v>561</v>
      </c>
      <c r="B25" s="522"/>
      <c r="C25" s="522"/>
      <c r="D25" s="522"/>
      <c r="E25" s="522"/>
      <c r="F25" s="522"/>
      <c r="G25" s="522"/>
      <c r="H25" s="522"/>
      <c r="I25" s="522"/>
      <c r="J25" s="522"/>
      <c r="K25" s="522"/>
      <c r="L25" s="522"/>
    </row>
    <row r="26" spans="1:12" ht="13.5">
      <c r="A26" s="522" t="s">
        <v>562</v>
      </c>
      <c r="B26" s="522"/>
      <c r="C26" s="522"/>
      <c r="D26" s="522"/>
      <c r="E26" s="522"/>
      <c r="F26" s="522"/>
      <c r="G26" s="522"/>
      <c r="H26" s="522"/>
      <c r="I26" s="522"/>
      <c r="J26" s="522"/>
      <c r="K26" s="522"/>
      <c r="L26" s="522"/>
    </row>
    <row r="27" spans="1:12" ht="13.5">
      <c r="A27" s="573"/>
      <c r="B27" s="573"/>
      <c r="C27" s="573"/>
      <c r="D27" s="573"/>
      <c r="E27" s="573"/>
      <c r="F27" s="573"/>
      <c r="G27" s="573"/>
      <c r="H27" s="573"/>
      <c r="I27" s="573"/>
      <c r="J27" s="573"/>
      <c r="K27" s="573"/>
      <c r="L27" s="573"/>
    </row>
    <row r="28" spans="1:12" ht="13.5">
      <c r="A28" s="574"/>
      <c r="B28" s="574"/>
      <c r="C28" s="574"/>
      <c r="D28" s="574"/>
      <c r="E28" s="574"/>
      <c r="F28" s="574"/>
      <c r="G28" s="574"/>
      <c r="H28" s="574"/>
      <c r="I28" s="574"/>
      <c r="J28" s="574"/>
      <c r="K28" s="574"/>
      <c r="L28" s="574"/>
    </row>
    <row r="29" spans="1:12" ht="13.5">
      <c r="A29" s="532" t="s">
        <v>563</v>
      </c>
      <c r="B29" s="532"/>
      <c r="C29" s="532"/>
      <c r="D29" s="532"/>
      <c r="E29" s="532"/>
      <c r="F29" s="532"/>
      <c r="G29" s="532"/>
      <c r="H29" s="532"/>
      <c r="I29" s="532"/>
      <c r="J29" s="532"/>
      <c r="K29" s="532"/>
      <c r="L29" s="532"/>
    </row>
    <row r="30" spans="1:12" ht="14.25">
      <c r="A30" s="268" t="s">
        <v>564</v>
      </c>
      <c r="B30" s="571"/>
      <c r="C30" s="571"/>
      <c r="D30" s="571"/>
      <c r="E30" s="244" t="s">
        <v>404</v>
      </c>
      <c r="F30" s="528"/>
      <c r="G30" s="528"/>
      <c r="H30" s="528"/>
      <c r="I30" s="528"/>
      <c r="J30" s="528"/>
      <c r="K30" s="528"/>
      <c r="L30" s="528"/>
    </row>
    <row r="31" spans="1:12" ht="13.5">
      <c r="A31" s="244"/>
      <c r="B31" s="526" t="s">
        <v>565</v>
      </c>
      <c r="C31" s="526"/>
      <c r="D31" s="526"/>
      <c r="E31" s="244"/>
      <c r="F31" s="528"/>
      <c r="G31" s="528"/>
      <c r="H31" s="528"/>
      <c r="I31" s="528"/>
      <c r="J31" s="528"/>
      <c r="K31" s="528"/>
      <c r="L31" s="528"/>
    </row>
    <row r="32" spans="1:12" ht="13.5">
      <c r="A32" s="522"/>
      <c r="B32" s="522"/>
      <c r="C32" s="522"/>
      <c r="D32" s="522"/>
      <c r="E32" s="522"/>
      <c r="F32" s="522"/>
      <c r="G32" s="522"/>
      <c r="H32" s="522"/>
      <c r="I32" s="522"/>
      <c r="J32" s="522"/>
      <c r="K32" s="522"/>
      <c r="L32" s="522"/>
    </row>
    <row r="33" spans="1:12" ht="13.5">
      <c r="A33" s="532" t="s">
        <v>566</v>
      </c>
      <c r="B33" s="532"/>
      <c r="C33" s="532"/>
      <c r="D33" s="532"/>
      <c r="E33" s="532"/>
      <c r="F33" s="532"/>
      <c r="G33" s="532"/>
      <c r="H33" s="532"/>
      <c r="I33" s="532"/>
      <c r="J33" s="532"/>
      <c r="K33" s="532"/>
      <c r="L33" s="532"/>
    </row>
    <row r="34" spans="1:12" ht="14.25">
      <c r="A34" s="571"/>
      <c r="B34" s="571"/>
      <c r="C34" s="571"/>
      <c r="D34" s="571"/>
      <c r="E34" s="244" t="s">
        <v>404</v>
      </c>
      <c r="F34" s="528"/>
      <c r="G34" s="528"/>
      <c r="H34" s="528"/>
      <c r="I34" s="528"/>
      <c r="J34" s="528"/>
      <c r="K34" s="528"/>
      <c r="L34" s="528"/>
    </row>
    <row r="35" spans="1:12" ht="13.5">
      <c r="A35" s="526" t="s">
        <v>565</v>
      </c>
      <c r="B35" s="526"/>
      <c r="C35" s="526"/>
      <c r="D35" s="526"/>
      <c r="E35" s="528"/>
      <c r="F35" s="528"/>
      <c r="G35" s="528"/>
      <c r="H35" s="528"/>
      <c r="I35" s="528"/>
      <c r="J35" s="528"/>
      <c r="K35" s="528"/>
      <c r="L35" s="528"/>
    </row>
    <row r="36" spans="1:12" ht="13.5">
      <c r="A36" s="553"/>
      <c r="B36" s="553"/>
      <c r="C36" s="553"/>
      <c r="D36" s="553"/>
      <c r="E36" s="553"/>
      <c r="F36" s="553"/>
      <c r="G36" s="553"/>
      <c r="H36" s="553"/>
      <c r="I36" s="553"/>
      <c r="J36" s="553"/>
      <c r="K36" s="553"/>
      <c r="L36" s="553"/>
    </row>
    <row r="37" spans="1:12" ht="13.5">
      <c r="A37" s="572"/>
      <c r="B37" s="572"/>
      <c r="C37" s="572"/>
      <c r="D37" s="572"/>
      <c r="E37" s="572"/>
      <c r="F37" s="572"/>
      <c r="G37" s="572"/>
      <c r="H37" s="572"/>
      <c r="I37" s="572"/>
      <c r="J37" s="572"/>
      <c r="K37" s="572"/>
      <c r="L37" s="572"/>
    </row>
    <row r="38" spans="1:12" ht="13.5">
      <c r="A38" s="531" t="s">
        <v>567</v>
      </c>
      <c r="B38" s="531"/>
      <c r="C38" s="531"/>
      <c r="D38" s="531"/>
      <c r="E38" s="531"/>
      <c r="F38" s="531"/>
      <c r="G38" s="531"/>
      <c r="H38" s="531"/>
      <c r="I38" s="531"/>
      <c r="J38" s="531"/>
      <c r="K38" s="531"/>
      <c r="L38" s="531"/>
    </row>
    <row r="39" spans="1:12" ht="13.5">
      <c r="A39" s="522" t="s">
        <v>568</v>
      </c>
      <c r="B39" s="522"/>
      <c r="C39" s="522"/>
      <c r="D39" s="522"/>
      <c r="E39" s="522"/>
      <c r="F39" s="522"/>
      <c r="G39" s="522"/>
      <c r="H39" s="522"/>
      <c r="I39" s="522"/>
      <c r="J39" s="522"/>
      <c r="K39" s="522"/>
      <c r="L39" s="522"/>
    </row>
    <row r="40" spans="1:12" ht="13.5">
      <c r="A40" s="522" t="s">
        <v>569</v>
      </c>
      <c r="B40" s="522"/>
      <c r="C40" s="522"/>
      <c r="D40" s="522"/>
      <c r="E40" s="522"/>
      <c r="F40" s="522"/>
      <c r="G40" s="522"/>
      <c r="H40" s="522"/>
      <c r="I40" s="522"/>
      <c r="J40" s="522"/>
      <c r="K40" s="522"/>
      <c r="L40" s="522"/>
    </row>
    <row r="41" spans="1:12" ht="13.5">
      <c r="A41" s="522" t="s">
        <v>570</v>
      </c>
      <c r="B41" s="522"/>
      <c r="C41" s="522"/>
      <c r="D41" s="522"/>
      <c r="E41" s="522"/>
      <c r="F41" s="522"/>
      <c r="G41" s="522"/>
      <c r="H41" s="522"/>
      <c r="I41" s="522"/>
      <c r="J41" s="522"/>
      <c r="K41" s="522"/>
      <c r="L41" s="522"/>
    </row>
    <row r="42" spans="1:12" ht="13.5">
      <c r="A42" s="528"/>
      <c r="B42" s="528"/>
      <c r="C42" s="528"/>
      <c r="D42" s="528"/>
      <c r="E42" s="528"/>
      <c r="F42" s="528"/>
      <c r="G42" s="528"/>
      <c r="H42" s="528"/>
      <c r="I42" s="528"/>
      <c r="J42" s="528"/>
      <c r="K42" s="528"/>
      <c r="L42" s="528"/>
    </row>
    <row r="43" spans="1:13" ht="14.25">
      <c r="A43" s="244"/>
      <c r="B43" s="557" t="s">
        <v>571</v>
      </c>
      <c r="C43" s="557"/>
      <c r="D43" s="557"/>
      <c r="E43" s="557"/>
      <c r="F43" s="557"/>
      <c r="G43" s="557"/>
      <c r="H43" s="557"/>
      <c r="I43" s="301"/>
      <c r="J43" s="296" t="s">
        <v>325</v>
      </c>
      <c r="K43" s="301"/>
      <c r="L43" s="301"/>
      <c r="M43" s="182"/>
    </row>
    <row r="44" spans="1:12" ht="9" customHeight="1">
      <c r="A44" s="528"/>
      <c r="B44" s="528"/>
      <c r="C44" s="528"/>
      <c r="D44" s="528"/>
      <c r="E44" s="528"/>
      <c r="F44" s="528"/>
      <c r="G44" s="528"/>
      <c r="H44" s="528"/>
      <c r="I44" s="528"/>
      <c r="J44" s="528"/>
      <c r="K44" s="528"/>
      <c r="L44" s="528"/>
    </row>
    <row r="45" spans="1:12" ht="14.25">
      <c r="A45" s="244"/>
      <c r="B45" s="522" t="s">
        <v>572</v>
      </c>
      <c r="C45" s="522"/>
      <c r="D45" s="522"/>
      <c r="E45" s="522"/>
      <c r="F45" s="522"/>
      <c r="G45" s="522"/>
      <c r="H45" s="522"/>
      <c r="I45" s="244"/>
      <c r="J45" s="296" t="s">
        <v>325</v>
      </c>
      <c r="K45" s="244"/>
      <c r="L45" s="244"/>
    </row>
    <row r="46" spans="1:12" ht="12.75">
      <c r="A46" s="528"/>
      <c r="B46" s="528"/>
      <c r="C46" s="528"/>
      <c r="D46" s="528"/>
      <c r="E46" s="528"/>
      <c r="F46" s="528"/>
      <c r="G46" s="528"/>
      <c r="H46" s="528"/>
      <c r="I46" s="528"/>
      <c r="J46" s="528"/>
      <c r="K46" s="528"/>
      <c r="L46" s="528"/>
    </row>
    <row r="47" spans="1:12" ht="12.75">
      <c r="A47" s="523"/>
      <c r="B47" s="523"/>
      <c r="C47" s="523"/>
      <c r="D47" s="523"/>
      <c r="E47" s="523"/>
      <c r="F47" s="523"/>
      <c r="G47" s="523"/>
      <c r="H47" s="523"/>
      <c r="I47" s="523"/>
      <c r="J47" s="523"/>
      <c r="K47" s="523"/>
      <c r="L47" s="523"/>
    </row>
    <row r="48" spans="1:12" ht="13.5">
      <c r="A48" s="525" t="s">
        <v>573</v>
      </c>
      <c r="B48" s="525"/>
      <c r="C48" s="525"/>
      <c r="D48" s="525"/>
      <c r="E48" s="525"/>
      <c r="F48" s="525"/>
      <c r="G48" s="525"/>
      <c r="H48" s="525"/>
      <c r="I48" s="525"/>
      <c r="J48" s="525"/>
      <c r="K48" s="525"/>
      <c r="L48" s="5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G6" sqref="G6:H6"/>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545" t="s">
        <v>574</v>
      </c>
      <c r="B1" s="545"/>
      <c r="C1" s="545"/>
      <c r="D1" s="545"/>
      <c r="E1" s="545"/>
      <c r="F1" s="545"/>
      <c r="G1" s="545"/>
      <c r="H1" s="545"/>
      <c r="I1" s="545"/>
      <c r="J1" s="545"/>
    </row>
    <row r="2" spans="1:10" ht="33">
      <c r="A2" s="517" t="s">
        <v>575</v>
      </c>
      <c r="B2" s="517"/>
      <c r="C2" s="517"/>
      <c r="D2" s="517"/>
      <c r="E2" s="517"/>
      <c r="F2" s="517"/>
      <c r="G2" s="517"/>
      <c r="H2" s="517"/>
      <c r="I2" s="517"/>
      <c r="J2" s="517"/>
    </row>
    <row r="3" spans="1:10" ht="30.75" customHeight="1">
      <c r="A3" s="560" t="s">
        <v>576</v>
      </c>
      <c r="B3" s="560"/>
      <c r="C3" s="560"/>
      <c r="D3" s="560"/>
      <c r="E3" s="560"/>
      <c r="F3" s="560"/>
      <c r="G3" s="560"/>
      <c r="H3" s="560"/>
      <c r="I3" s="560"/>
      <c r="J3" s="560"/>
    </row>
    <row r="4" spans="1:9" ht="12.75">
      <c r="A4" s="547"/>
      <c r="B4" s="547"/>
      <c r="C4" s="547"/>
      <c r="D4" s="547"/>
      <c r="E4" s="547"/>
      <c r="F4" s="547"/>
      <c r="G4" s="547"/>
      <c r="H4" s="547"/>
      <c r="I4" s="547"/>
    </row>
    <row r="5" spans="1:10" ht="15">
      <c r="A5" s="269" t="s">
        <v>391</v>
      </c>
      <c r="B5" s="523" t="str">
        <f>(eff_entity)</f>
        <v>GLI-LIPSCOMB COUNTY (2019)</v>
      </c>
      <c r="C5" s="523"/>
      <c r="D5" s="523"/>
      <c r="E5" s="523"/>
      <c r="F5" s="523"/>
      <c r="G5" s="522" t="s">
        <v>577</v>
      </c>
      <c r="H5" s="522"/>
      <c r="I5" s="522"/>
      <c r="J5" s="269"/>
    </row>
    <row r="6" spans="1:10" ht="15">
      <c r="A6" s="522" t="s">
        <v>578</v>
      </c>
      <c r="B6" s="522"/>
      <c r="C6" s="522"/>
      <c r="D6" s="577">
        <f>(apyr)</f>
        <v>2019</v>
      </c>
      <c r="E6" s="577"/>
      <c r="F6" s="266" t="s">
        <v>579</v>
      </c>
      <c r="G6" s="523">
        <f>(dateandtime)</f>
        <v>0</v>
      </c>
      <c r="H6" s="523"/>
      <c r="I6" s="266" t="s">
        <v>430</v>
      </c>
      <c r="J6" s="269"/>
    </row>
    <row r="7" spans="1:10" ht="15">
      <c r="A7" s="523">
        <f>(meetingplace)</f>
        <v>0</v>
      </c>
      <c r="B7" s="523"/>
      <c r="C7" s="523"/>
      <c r="D7" s="523"/>
      <c r="E7" s="523"/>
      <c r="F7" s="523"/>
      <c r="G7" s="523"/>
      <c r="H7" s="523"/>
      <c r="I7" s="244" t="s">
        <v>580</v>
      </c>
      <c r="J7" s="269"/>
    </row>
    <row r="8" spans="1:10" ht="15">
      <c r="A8" s="522" t="s">
        <v>581</v>
      </c>
      <c r="B8" s="522"/>
      <c r="C8" s="522"/>
      <c r="D8" s="522"/>
      <c r="E8" s="522"/>
      <c r="F8" s="522"/>
      <c r="G8" s="522"/>
      <c r="H8" s="522"/>
      <c r="I8" s="522"/>
      <c r="J8" s="269"/>
    </row>
    <row r="9" spans="1:10" ht="15">
      <c r="A9" s="522" t="s">
        <v>582</v>
      </c>
      <c r="B9" s="522"/>
      <c r="C9" s="522"/>
      <c r="D9" s="522"/>
      <c r="E9" s="522"/>
      <c r="F9" s="522"/>
      <c r="G9" s="522"/>
      <c r="H9" s="522"/>
      <c r="I9" s="522"/>
      <c r="J9" s="269"/>
    </row>
    <row r="10" spans="1:10" ht="15">
      <c r="A10" s="522" t="s">
        <v>583</v>
      </c>
      <c r="B10" s="522"/>
      <c r="C10" s="522"/>
      <c r="D10" s="522"/>
      <c r="E10" s="522"/>
      <c r="F10" s="522"/>
      <c r="G10" s="522"/>
      <c r="H10" s="522"/>
      <c r="I10" s="522"/>
      <c r="J10" s="269"/>
    </row>
    <row r="11" spans="1:10" ht="15">
      <c r="A11" s="522"/>
      <c r="B11" s="522"/>
      <c r="C11" s="522"/>
      <c r="D11" s="522"/>
      <c r="E11" s="522"/>
      <c r="F11" s="522"/>
      <c r="G11" s="522"/>
      <c r="H11" s="522"/>
      <c r="I11" s="522"/>
      <c r="J11" s="269"/>
    </row>
    <row r="12" spans="1:10" ht="15">
      <c r="A12" s="269" t="s">
        <v>584</v>
      </c>
      <c r="B12" s="244"/>
      <c r="C12" s="530"/>
      <c r="D12" s="530"/>
      <c r="E12" s="530"/>
      <c r="F12" s="530"/>
      <c r="G12" s="530"/>
      <c r="H12" s="530"/>
      <c r="I12" s="530"/>
      <c r="J12" s="269"/>
    </row>
    <row r="13" spans="1:10" ht="15">
      <c r="A13" s="522" t="s">
        <v>585</v>
      </c>
      <c r="B13" s="522"/>
      <c r="C13" s="522"/>
      <c r="D13" s="539"/>
      <c r="E13" s="539"/>
      <c r="F13" s="539"/>
      <c r="G13" s="539"/>
      <c r="H13" s="539"/>
      <c r="I13" s="539"/>
      <c r="J13" s="269"/>
    </row>
    <row r="14" spans="1:10" ht="15">
      <c r="A14" s="269" t="s">
        <v>435</v>
      </c>
      <c r="B14" s="244"/>
      <c r="C14" s="244"/>
      <c r="D14" s="539"/>
      <c r="E14" s="539"/>
      <c r="F14" s="539"/>
      <c r="G14" s="539"/>
      <c r="H14" s="539"/>
      <c r="I14" s="539"/>
      <c r="J14" s="269"/>
    </row>
    <row r="15" spans="1:10" ht="15">
      <c r="A15" s="269" t="s">
        <v>436</v>
      </c>
      <c r="B15" s="269"/>
      <c r="C15" s="530"/>
      <c r="D15" s="530"/>
      <c r="E15" s="530"/>
      <c r="F15" s="530"/>
      <c r="G15" s="530"/>
      <c r="H15" s="530"/>
      <c r="I15" s="530"/>
      <c r="J15" s="269"/>
    </row>
    <row r="16" spans="1:10" ht="15">
      <c r="A16" s="522"/>
      <c r="B16" s="522"/>
      <c r="C16" s="522"/>
      <c r="D16" s="522"/>
      <c r="E16" s="522"/>
      <c r="F16" s="522"/>
      <c r="G16" s="522"/>
      <c r="H16" s="522"/>
      <c r="I16" s="522"/>
      <c r="J16" s="269"/>
    </row>
    <row r="17" spans="1:10" ht="15">
      <c r="A17" s="522" t="s">
        <v>586</v>
      </c>
      <c r="B17" s="522"/>
      <c r="C17" s="522"/>
      <c r="D17" s="522"/>
      <c r="E17" s="522"/>
      <c r="F17" s="522"/>
      <c r="G17" s="522"/>
      <c r="H17" s="522"/>
      <c r="I17" s="522"/>
      <c r="J17" s="269"/>
    </row>
    <row r="18" spans="1:10" ht="15">
      <c r="A18" s="522" t="s">
        <v>587</v>
      </c>
      <c r="B18" s="522"/>
      <c r="C18" s="522"/>
      <c r="D18" s="522"/>
      <c r="E18" s="522"/>
      <c r="F18" s="522"/>
      <c r="G18" s="522"/>
      <c r="H18" s="522"/>
      <c r="I18" s="522"/>
      <c r="J18" s="269"/>
    </row>
    <row r="19" spans="1:10" ht="15">
      <c r="A19" s="528"/>
      <c r="B19" s="528"/>
      <c r="C19" s="528"/>
      <c r="D19" s="528"/>
      <c r="E19" s="528"/>
      <c r="F19" s="528"/>
      <c r="G19" s="264" t="s">
        <v>552</v>
      </c>
      <c r="H19" s="244"/>
      <c r="I19" s="264" t="s">
        <v>553</v>
      </c>
      <c r="J19" s="269"/>
    </row>
    <row r="20" spans="1:10" ht="15">
      <c r="A20" s="522" t="s">
        <v>588</v>
      </c>
      <c r="B20" s="522"/>
      <c r="C20" s="522"/>
      <c r="D20" s="522"/>
      <c r="E20" s="522"/>
      <c r="F20" s="522"/>
      <c r="G20" s="277"/>
      <c r="H20" s="244" t="s">
        <v>313</v>
      </c>
      <c r="I20" s="286"/>
      <c r="J20" s="269" t="s">
        <v>313</v>
      </c>
    </row>
    <row r="21" spans="1:10" ht="15">
      <c r="A21" s="528"/>
      <c r="B21" s="528"/>
      <c r="C21" s="528"/>
      <c r="D21" s="528"/>
      <c r="E21" s="528"/>
      <c r="F21" s="528"/>
      <c r="G21" s="244" t="s">
        <v>589</v>
      </c>
      <c r="H21" s="244"/>
      <c r="I21" s="244" t="s">
        <v>590</v>
      </c>
      <c r="J21" s="269"/>
    </row>
    <row r="22" spans="1:10" ht="15">
      <c r="A22" s="522" t="s">
        <v>591</v>
      </c>
      <c r="B22" s="522"/>
      <c r="C22" s="522"/>
      <c r="D22" s="522"/>
      <c r="E22" s="522"/>
      <c r="F22" s="522"/>
      <c r="G22" s="522"/>
      <c r="H22" s="286" t="s">
        <v>325</v>
      </c>
      <c r="I22" s="244" t="s">
        <v>313</v>
      </c>
      <c r="J22" s="269"/>
    </row>
    <row r="23" spans="1:10" ht="15">
      <c r="A23" s="522" t="s">
        <v>592</v>
      </c>
      <c r="B23" s="522"/>
      <c r="C23" s="522"/>
      <c r="D23" s="522"/>
      <c r="E23" s="522"/>
      <c r="F23" s="522"/>
      <c r="G23" s="522"/>
      <c r="H23" s="289"/>
      <c r="I23" s="244" t="s">
        <v>593</v>
      </c>
      <c r="J23" s="269"/>
    </row>
    <row r="24" spans="1:10" ht="15">
      <c r="A24" s="522" t="s">
        <v>594</v>
      </c>
      <c r="B24" s="522"/>
      <c r="C24" s="522"/>
      <c r="D24" s="522"/>
      <c r="E24" s="522"/>
      <c r="F24" s="522"/>
      <c r="G24" s="277" t="s">
        <v>325</v>
      </c>
      <c r="H24" s="266"/>
      <c r="I24" s="277" t="s">
        <v>325</v>
      </c>
      <c r="J24" s="269"/>
    </row>
    <row r="25" spans="1:10" ht="15">
      <c r="A25" s="522" t="s">
        <v>595</v>
      </c>
      <c r="B25" s="522"/>
      <c r="C25" s="522"/>
      <c r="D25" s="522"/>
      <c r="E25" s="522"/>
      <c r="F25" s="522"/>
      <c r="G25" s="522"/>
      <c r="H25" s="522"/>
      <c r="I25" s="522"/>
      <c r="J25" s="522"/>
    </row>
    <row r="26" spans="1:10" ht="15">
      <c r="A26" s="244"/>
      <c r="B26" s="522" t="s">
        <v>596</v>
      </c>
      <c r="C26" s="522"/>
      <c r="D26" s="522"/>
      <c r="E26" s="522"/>
      <c r="F26" s="522"/>
      <c r="G26" s="244"/>
      <c r="H26" s="244"/>
      <c r="I26" s="269"/>
      <c r="J26" s="269"/>
    </row>
    <row r="27" spans="1:10" ht="15">
      <c r="A27" s="244"/>
      <c r="B27" s="522" t="s">
        <v>597</v>
      </c>
      <c r="C27" s="522"/>
      <c r="D27" s="522"/>
      <c r="E27" s="522"/>
      <c r="F27" s="522"/>
      <c r="G27" s="286" t="s">
        <v>325</v>
      </c>
      <c r="H27" s="244"/>
      <c r="I27" s="286" t="s">
        <v>325</v>
      </c>
      <c r="J27" s="269"/>
    </row>
    <row r="28" spans="1:10" ht="15">
      <c r="A28" s="522" t="s">
        <v>598</v>
      </c>
      <c r="B28" s="522"/>
      <c r="C28" s="522"/>
      <c r="D28" s="522"/>
      <c r="E28" s="522"/>
      <c r="F28" s="522"/>
      <c r="G28" s="289" t="s">
        <v>325</v>
      </c>
      <c r="H28" s="244"/>
      <c r="I28" s="289" t="s">
        <v>325</v>
      </c>
      <c r="J28" s="244"/>
    </row>
    <row r="29" spans="1:10" ht="15">
      <c r="A29" s="522" t="s">
        <v>599</v>
      </c>
      <c r="B29" s="522"/>
      <c r="C29" s="522"/>
      <c r="D29" s="522"/>
      <c r="E29" s="522"/>
      <c r="F29" s="522"/>
      <c r="G29" s="284" t="s">
        <v>325</v>
      </c>
      <c r="H29" s="244"/>
      <c r="I29" s="289" t="s">
        <v>325</v>
      </c>
      <c r="J29" s="269"/>
    </row>
    <row r="30" spans="1:10" ht="15">
      <c r="A30" s="522" t="s">
        <v>600</v>
      </c>
      <c r="B30" s="522"/>
      <c r="C30" s="522"/>
      <c r="D30" s="522"/>
      <c r="E30" s="522"/>
      <c r="F30" s="522"/>
      <c r="G30" s="522"/>
      <c r="H30" s="522"/>
      <c r="I30" s="522"/>
      <c r="J30" s="269"/>
    </row>
    <row r="31" spans="1:10" ht="15">
      <c r="A31" s="244"/>
      <c r="B31" s="522" t="s">
        <v>601</v>
      </c>
      <c r="C31" s="522"/>
      <c r="D31" s="522"/>
      <c r="E31" s="522"/>
      <c r="F31" s="522"/>
      <c r="G31" s="286" t="s">
        <v>325</v>
      </c>
      <c r="H31" s="244"/>
      <c r="I31" s="244"/>
      <c r="J31" s="269"/>
    </row>
    <row r="32" spans="1:10" ht="15">
      <c r="A32" s="244"/>
      <c r="B32" s="522" t="s">
        <v>602</v>
      </c>
      <c r="C32" s="522"/>
      <c r="D32" s="522"/>
      <c r="E32" s="522"/>
      <c r="F32" s="522"/>
      <c r="G32" s="289"/>
      <c r="H32" s="244" t="s">
        <v>593</v>
      </c>
      <c r="I32" s="244"/>
      <c r="J32" s="269"/>
    </row>
    <row r="33" spans="1:10" ht="15">
      <c r="A33" s="528"/>
      <c r="B33" s="528"/>
      <c r="C33" s="528"/>
      <c r="D33" s="528"/>
      <c r="E33" s="528"/>
      <c r="F33" s="528"/>
      <c r="G33" s="528"/>
      <c r="H33" s="528"/>
      <c r="I33" s="528"/>
      <c r="J33" s="269"/>
    </row>
    <row r="34" spans="1:10" ht="15">
      <c r="A34" s="528"/>
      <c r="B34" s="528"/>
      <c r="C34" s="528"/>
      <c r="D34" s="528"/>
      <c r="E34" s="528"/>
      <c r="F34" s="528"/>
      <c r="G34" s="528"/>
      <c r="H34" s="528"/>
      <c r="I34" s="528"/>
      <c r="J34" s="269"/>
    </row>
    <row r="35" spans="1:10" ht="15">
      <c r="A35" s="522"/>
      <c r="B35" s="522"/>
      <c r="C35" s="522"/>
      <c r="D35" s="522"/>
      <c r="E35" s="522"/>
      <c r="F35" s="522"/>
      <c r="G35" s="522"/>
      <c r="H35" s="522"/>
      <c r="I35" s="522"/>
      <c r="J35" s="269"/>
    </row>
    <row r="36" spans="1:10" ht="15">
      <c r="A36" s="531" t="s">
        <v>603</v>
      </c>
      <c r="B36" s="531"/>
      <c r="C36" s="531"/>
      <c r="D36" s="531"/>
      <c r="E36" s="531"/>
      <c r="F36" s="531"/>
      <c r="G36" s="531"/>
      <c r="H36" s="531"/>
      <c r="I36" s="531"/>
      <c r="J36" s="269"/>
    </row>
    <row r="37" spans="1:10" ht="15">
      <c r="A37" s="244"/>
      <c r="B37" s="244"/>
      <c r="C37" s="244"/>
      <c r="D37" s="244"/>
      <c r="E37" s="244"/>
      <c r="F37" s="244"/>
      <c r="G37" s="244"/>
      <c r="H37" s="244"/>
      <c r="I37" s="244"/>
      <c r="J37" s="269"/>
    </row>
    <row r="38" spans="1:10" ht="15">
      <c r="A38" s="522" t="s">
        <v>604</v>
      </c>
      <c r="B38" s="522"/>
      <c r="C38" s="522"/>
      <c r="D38" s="522"/>
      <c r="E38" s="522"/>
      <c r="F38" s="522"/>
      <c r="G38" s="522"/>
      <c r="H38" s="522"/>
      <c r="I38" s="522"/>
      <c r="J38" s="269"/>
    </row>
    <row r="39" spans="1:10" ht="15">
      <c r="A39" s="522" t="s">
        <v>605</v>
      </c>
      <c r="B39" s="522"/>
      <c r="C39" s="522"/>
      <c r="D39" s="522"/>
      <c r="E39" s="522"/>
      <c r="F39" s="522"/>
      <c r="G39" s="522"/>
      <c r="H39" s="522"/>
      <c r="I39" s="522"/>
      <c r="J39" s="269"/>
    </row>
    <row r="40" spans="1:10" ht="15">
      <c r="A40" s="522" t="s">
        <v>606</v>
      </c>
      <c r="B40" s="522"/>
      <c r="C40" s="522"/>
      <c r="D40" s="522"/>
      <c r="E40" s="522"/>
      <c r="F40" s="522"/>
      <c r="G40" s="522"/>
      <c r="H40" s="522"/>
      <c r="I40" s="522"/>
      <c r="J40" s="269"/>
    </row>
    <row r="41" spans="1:10" ht="15">
      <c r="A41" s="244"/>
      <c r="B41" s="244"/>
      <c r="C41" s="244"/>
      <c r="D41" s="244"/>
      <c r="E41" s="244"/>
      <c r="F41" s="244"/>
      <c r="G41" s="244"/>
      <c r="H41" s="244"/>
      <c r="I41" s="244"/>
      <c r="J41" s="269"/>
    </row>
    <row r="42" spans="1:10" ht="15">
      <c r="A42" s="244" t="s">
        <v>607</v>
      </c>
      <c r="B42" s="244"/>
      <c r="C42" s="244"/>
      <c r="D42" s="244"/>
      <c r="E42" s="244"/>
      <c r="F42" s="244"/>
      <c r="G42" s="244"/>
      <c r="H42" s="244"/>
      <c r="I42" s="244"/>
      <c r="J42" s="269"/>
    </row>
    <row r="43" spans="1:10" ht="15">
      <c r="A43" s="244" t="s">
        <v>608</v>
      </c>
      <c r="B43" s="244"/>
      <c r="C43" s="244"/>
      <c r="D43" s="244"/>
      <c r="E43" s="244"/>
      <c r="F43" s="244"/>
      <c r="G43" s="244"/>
      <c r="H43" s="244"/>
      <c r="I43" s="244"/>
      <c r="J43" s="269"/>
    </row>
    <row r="44" spans="1:10" ht="15">
      <c r="A44" s="244" t="s">
        <v>609</v>
      </c>
      <c r="B44" s="244"/>
      <c r="C44" s="244"/>
      <c r="D44" s="244"/>
      <c r="E44" s="244"/>
      <c r="F44" s="244"/>
      <c r="G44" s="244"/>
      <c r="H44" s="244"/>
      <c r="I44" s="244"/>
      <c r="J44" s="269"/>
    </row>
    <row r="45" spans="1:10" ht="15">
      <c r="A45" s="244" t="s">
        <v>391</v>
      </c>
      <c r="B45" s="576"/>
      <c r="C45" s="576"/>
      <c r="D45" s="576"/>
      <c r="E45" s="576"/>
      <c r="F45" s="576"/>
      <c r="G45" s="244" t="s">
        <v>610</v>
      </c>
      <c r="H45" s="244"/>
      <c r="I45" s="244"/>
      <c r="J45" s="269"/>
    </row>
    <row r="46" spans="1:10" ht="15">
      <c r="A46" s="576"/>
      <c r="B46" s="576"/>
      <c r="C46" s="576"/>
      <c r="D46" s="576"/>
      <c r="E46" s="576"/>
      <c r="F46" s="576"/>
      <c r="G46" s="576"/>
      <c r="H46" s="244" t="s">
        <v>404</v>
      </c>
      <c r="I46" s="244"/>
      <c r="J46" s="269"/>
    </row>
    <row r="47" spans="1:10" ht="15">
      <c r="A47" s="244"/>
      <c r="B47" s="244"/>
      <c r="C47" s="244"/>
      <c r="D47" s="244"/>
      <c r="E47" s="244"/>
      <c r="F47" s="244"/>
      <c r="G47" s="244"/>
      <c r="H47" s="244"/>
      <c r="I47" s="244"/>
      <c r="J47" s="269"/>
    </row>
    <row r="48" spans="1:10" ht="15">
      <c r="A48" s="522" t="s">
        <v>284</v>
      </c>
      <c r="B48" s="557"/>
      <c r="C48" s="557"/>
      <c r="D48" s="557"/>
      <c r="E48" s="557"/>
      <c r="F48" s="557"/>
      <c r="G48" s="557"/>
      <c r="H48" s="557"/>
      <c r="I48" s="557"/>
      <c r="J48" s="557"/>
    </row>
    <row r="49" spans="1:10" ht="15">
      <c r="A49" s="522" t="s">
        <v>286</v>
      </c>
      <c r="B49" s="522"/>
      <c r="C49" s="522"/>
      <c r="D49" s="522"/>
      <c r="E49" s="522"/>
      <c r="F49" s="522"/>
      <c r="G49" s="522"/>
      <c r="H49" s="522"/>
      <c r="I49" s="522"/>
      <c r="J49" s="522"/>
    </row>
    <row r="50" spans="1:10" ht="13.5">
      <c r="A50" s="525" t="s">
        <v>285</v>
      </c>
      <c r="B50" s="525"/>
      <c r="C50" s="525"/>
      <c r="D50" s="525"/>
      <c r="E50" s="525"/>
      <c r="F50" s="525"/>
      <c r="G50" s="525"/>
      <c r="H50" s="525"/>
      <c r="I50" s="525"/>
      <c r="J50" s="525"/>
    </row>
    <row r="51" spans="1:10" ht="15" customHeight="1">
      <c r="A51" s="556" t="s">
        <v>494</v>
      </c>
      <c r="B51" s="556"/>
      <c r="C51" s="556"/>
      <c r="D51" s="556"/>
      <c r="E51" s="556"/>
      <c r="F51" s="556"/>
      <c r="G51" s="556"/>
      <c r="H51" s="556"/>
      <c r="I51" s="556"/>
      <c r="J51" s="556"/>
    </row>
    <row r="52" spans="1:10" ht="13.5">
      <c r="A52" s="525" t="s">
        <v>611</v>
      </c>
      <c r="B52" s="525"/>
      <c r="C52" s="525"/>
      <c r="D52" s="525"/>
      <c r="E52" s="525"/>
      <c r="F52" s="525"/>
      <c r="G52" s="525"/>
      <c r="H52" s="525"/>
      <c r="I52" s="525"/>
      <c r="J52" s="525"/>
    </row>
    <row r="53" spans="1:10" ht="13.5">
      <c r="A53" s="269"/>
      <c r="B53" s="269"/>
      <c r="C53" s="269"/>
      <c r="D53" s="269"/>
      <c r="E53" s="269"/>
      <c r="F53" s="269"/>
      <c r="G53" s="269"/>
      <c r="H53" s="269"/>
      <c r="I53" s="269"/>
      <c r="J53" s="269"/>
    </row>
    <row r="54" spans="1:10" ht="13.5">
      <c r="A54" s="269"/>
      <c r="B54" s="269"/>
      <c r="C54" s="269"/>
      <c r="D54" s="269"/>
      <c r="E54" s="269"/>
      <c r="F54" s="269"/>
      <c r="G54" s="269"/>
      <c r="H54" s="269"/>
      <c r="I54" s="269"/>
      <c r="J54" s="269"/>
    </row>
    <row r="55" spans="1:10" ht="13.5">
      <c r="A55" s="269"/>
      <c r="B55" s="269"/>
      <c r="C55" s="269"/>
      <c r="D55" s="269"/>
      <c r="E55" s="269"/>
      <c r="F55" s="269"/>
      <c r="G55" s="269"/>
      <c r="H55" s="269"/>
      <c r="I55" s="269"/>
      <c r="J55" s="269"/>
    </row>
    <row r="56" spans="1:10" ht="13.5">
      <c r="A56" s="269"/>
      <c r="B56" s="269"/>
      <c r="C56" s="269"/>
      <c r="D56" s="269"/>
      <c r="E56" s="269"/>
      <c r="F56" s="269"/>
      <c r="G56" s="269"/>
      <c r="H56" s="269"/>
      <c r="I56" s="269"/>
      <c r="J56" s="269"/>
    </row>
    <row r="57" spans="1:10" ht="13.5">
      <c r="A57" s="269"/>
      <c r="B57" s="269"/>
      <c r="C57" s="269"/>
      <c r="D57" s="269"/>
      <c r="E57" s="269"/>
      <c r="F57" s="269"/>
      <c r="G57" s="269"/>
      <c r="H57" s="269"/>
      <c r="I57" s="269"/>
      <c r="J57" s="269"/>
    </row>
    <row r="58" spans="1:10" ht="13.5">
      <c r="A58" s="269"/>
      <c r="B58" s="269"/>
      <c r="C58" s="269"/>
      <c r="D58" s="269"/>
      <c r="E58" s="269"/>
      <c r="F58" s="269"/>
      <c r="G58" s="269"/>
      <c r="H58" s="269"/>
      <c r="I58" s="269"/>
      <c r="J58" s="269"/>
    </row>
    <row r="59" spans="1:10" ht="13.5">
      <c r="A59" s="269"/>
      <c r="B59" s="269"/>
      <c r="C59" s="269"/>
      <c r="D59" s="269"/>
      <c r="E59" s="269"/>
      <c r="F59" s="269"/>
      <c r="G59" s="269"/>
      <c r="H59" s="269"/>
      <c r="I59" s="269"/>
      <c r="J59" s="269"/>
    </row>
    <row r="60" spans="1:10" ht="13.5">
      <c r="A60" s="269"/>
      <c r="B60" s="269"/>
      <c r="C60" s="269"/>
      <c r="D60" s="269"/>
      <c r="E60" s="269"/>
      <c r="F60" s="269"/>
      <c r="G60" s="269"/>
      <c r="H60" s="269"/>
      <c r="I60" s="269"/>
      <c r="J60" s="269"/>
    </row>
  </sheetData>
  <sheetProtection password="CCA6" sheet="1" selectLockedCells="1"/>
  <mergeCells count="50">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A4:I4"/>
    <mergeCell ref="B5:F5"/>
    <mergeCell ref="G5:I5"/>
    <mergeCell ref="A6:C6"/>
    <mergeCell ref="D6:E6"/>
    <mergeCell ref="A7:H7"/>
    <mergeCell ref="G6:H6"/>
    <mergeCell ref="A1:J1"/>
    <mergeCell ref="A2:J2"/>
    <mergeCell ref="A3:J3"/>
    <mergeCell ref="A40:I40"/>
    <mergeCell ref="A48:J48"/>
    <mergeCell ref="C15:I15"/>
    <mergeCell ref="B27:F27"/>
    <mergeCell ref="A28:F28"/>
    <mergeCell ref="A29:F29"/>
    <mergeCell ref="A30:I30"/>
    <mergeCell ref="B26:F26"/>
    <mergeCell ref="A35:I35"/>
    <mergeCell ref="A36:I36"/>
    <mergeCell ref="B45:F45"/>
    <mergeCell ref="A46:G46"/>
    <mergeCell ref="A24:F24"/>
    <mergeCell ref="B31:F31"/>
    <mergeCell ref="A25:J25"/>
    <mergeCell ref="A50:J50"/>
    <mergeCell ref="A34:I34"/>
    <mergeCell ref="B32:F32"/>
    <mergeCell ref="A52:J52"/>
    <mergeCell ref="A51:J51"/>
    <mergeCell ref="A38:I38"/>
    <mergeCell ref="A39:I39"/>
    <mergeCell ref="A49:J49"/>
    <mergeCell ref="A33:I33"/>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F6" sqref="F6:I6"/>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525" t="s">
        <v>612</v>
      </c>
      <c r="B1" s="525"/>
      <c r="C1" s="525"/>
      <c r="D1" s="525"/>
      <c r="E1" s="525"/>
      <c r="F1" s="525"/>
      <c r="G1" s="525"/>
      <c r="H1" s="525"/>
      <c r="I1" s="525"/>
    </row>
    <row r="2" spans="1:9" ht="33">
      <c r="A2" s="517" t="s">
        <v>613</v>
      </c>
      <c r="B2" s="517"/>
      <c r="C2" s="517"/>
      <c r="D2" s="517"/>
      <c r="E2" s="517"/>
      <c r="F2" s="517"/>
      <c r="G2" s="517"/>
      <c r="H2" s="517"/>
      <c r="I2" s="517"/>
    </row>
    <row r="3" spans="1:9" ht="14.25">
      <c r="A3" s="531"/>
      <c r="B3" s="531"/>
      <c r="C3" s="531"/>
      <c r="D3" s="531"/>
      <c r="E3" s="531"/>
      <c r="F3" s="531"/>
      <c r="G3" s="531"/>
      <c r="H3" s="531"/>
      <c r="I3" s="531"/>
    </row>
    <row r="4" spans="1:9" ht="14.25">
      <c r="A4" s="531"/>
      <c r="B4" s="531"/>
      <c r="C4" s="531"/>
      <c r="D4" s="531"/>
      <c r="E4" s="531"/>
      <c r="F4" s="531"/>
      <c r="G4" s="531"/>
      <c r="H4" s="531"/>
      <c r="I4" s="531"/>
    </row>
    <row r="5" spans="1:9" ht="15">
      <c r="A5" s="528"/>
      <c r="B5" s="528"/>
      <c r="C5" s="528"/>
      <c r="D5" s="528"/>
      <c r="E5" s="528"/>
      <c r="F5" s="528"/>
      <c r="G5" s="528"/>
      <c r="H5" s="528"/>
      <c r="I5" s="528"/>
    </row>
    <row r="6" spans="1:9" ht="15">
      <c r="A6" s="269" t="s">
        <v>391</v>
      </c>
      <c r="B6" s="523" t="str">
        <f>(eff_entity)</f>
        <v>GLI-LIPSCOMB COUNTY (2019)</v>
      </c>
      <c r="C6" s="523"/>
      <c r="D6" s="528" t="s">
        <v>614</v>
      </c>
      <c r="E6" s="528"/>
      <c r="F6" s="523">
        <f>(timeofmeeting)</f>
        <v>0</v>
      </c>
      <c r="G6" s="523"/>
      <c r="H6" s="528"/>
      <c r="I6" s="528"/>
    </row>
    <row r="7" spans="1:9" ht="15">
      <c r="A7" s="244" t="s">
        <v>579</v>
      </c>
      <c r="B7" s="581">
        <f>(dateofmeeting)</f>
        <v>0</v>
      </c>
      <c r="C7" s="581"/>
      <c r="D7" s="266" t="s">
        <v>430</v>
      </c>
      <c r="E7" s="523">
        <f>(meetingplace)</f>
        <v>0</v>
      </c>
      <c r="F7" s="523"/>
      <c r="G7" s="523"/>
      <c r="H7" s="528"/>
      <c r="I7" s="528"/>
    </row>
    <row r="8" spans="1:9" ht="15">
      <c r="A8" s="244"/>
      <c r="B8" s="528"/>
      <c r="C8" s="528"/>
      <c r="D8" s="528"/>
      <c r="E8" s="528"/>
      <c r="F8" s="528"/>
      <c r="G8" s="528"/>
      <c r="H8" s="528"/>
      <c r="I8" s="528"/>
    </row>
    <row r="9" spans="1:9" ht="15">
      <c r="A9" s="528"/>
      <c r="B9" s="528"/>
      <c r="C9" s="528"/>
      <c r="D9" s="528"/>
      <c r="E9" s="528"/>
      <c r="F9" s="528"/>
      <c r="G9" s="528"/>
      <c r="H9" s="528"/>
      <c r="I9" s="528"/>
    </row>
    <row r="10" spans="1:9" ht="15">
      <c r="A10" s="522" t="s">
        <v>615</v>
      </c>
      <c r="B10" s="522"/>
      <c r="C10" s="522"/>
      <c r="D10" s="522"/>
      <c r="E10" s="522"/>
      <c r="F10" s="265">
        <f>(apyr)</f>
        <v>2019</v>
      </c>
      <c r="G10" s="522" t="s">
        <v>616</v>
      </c>
      <c r="H10" s="522"/>
      <c r="I10" s="522"/>
    </row>
    <row r="11" spans="1:9" ht="15">
      <c r="A11" s="530"/>
      <c r="B11" s="530"/>
      <c r="C11" s="528" t="s">
        <v>617</v>
      </c>
      <c r="D11" s="528"/>
      <c r="E11" s="528"/>
      <c r="F11" s="528"/>
      <c r="G11" s="528"/>
      <c r="H11" s="528"/>
      <c r="I11" s="528"/>
    </row>
    <row r="12" spans="1:9" ht="14.25">
      <c r="A12" s="532"/>
      <c r="B12" s="532"/>
      <c r="C12" s="532"/>
      <c r="D12" s="532"/>
      <c r="E12" s="532"/>
      <c r="F12" s="532"/>
      <c r="G12" s="532"/>
      <c r="H12" s="532"/>
      <c r="I12" s="532"/>
    </row>
    <row r="13" spans="1:9" ht="18" customHeight="1">
      <c r="A13" s="532" t="s">
        <v>618</v>
      </c>
      <c r="B13" s="532"/>
      <c r="C13" s="532"/>
      <c r="D13" s="532"/>
      <c r="E13" s="532"/>
      <c r="F13" s="532"/>
      <c r="G13" s="532"/>
      <c r="H13" s="532"/>
      <c r="I13" s="532"/>
    </row>
    <row r="14" spans="1:9" ht="14.25">
      <c r="A14" s="532" t="s">
        <v>619</v>
      </c>
      <c r="B14" s="532"/>
      <c r="C14" s="532"/>
      <c r="D14" s="532"/>
      <c r="E14" s="532"/>
      <c r="F14" s="532"/>
      <c r="G14" s="532"/>
      <c r="H14" s="532"/>
      <c r="I14" s="532"/>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t="s">
        <v>620</v>
      </c>
      <c r="B17" s="522"/>
      <c r="C17" s="522"/>
      <c r="D17" s="522"/>
      <c r="E17" s="522"/>
      <c r="F17" s="523" t="str">
        <f>(eff_entity)</f>
        <v>GLI-LIPSCOMB COUNTY (2019)</v>
      </c>
      <c r="G17" s="523"/>
      <c r="H17" s="523"/>
      <c r="I17" s="523"/>
    </row>
    <row r="18" spans="1:9" ht="14.25">
      <c r="A18" s="531"/>
      <c r="B18" s="531"/>
      <c r="C18" s="531"/>
      <c r="D18" s="531"/>
      <c r="E18" s="531"/>
      <c r="F18" s="531"/>
      <c r="G18" s="531"/>
      <c r="H18" s="531"/>
      <c r="I18" s="531"/>
    </row>
    <row r="19" spans="1:9" ht="15">
      <c r="A19" s="528"/>
      <c r="B19" s="528"/>
      <c r="C19" s="528"/>
      <c r="D19" s="528"/>
      <c r="E19" s="528"/>
      <c r="F19" s="528"/>
      <c r="G19" s="528"/>
      <c r="H19" s="528"/>
      <c r="I19" s="528"/>
    </row>
    <row r="20" spans="1:9" ht="15">
      <c r="A20" s="244" t="s">
        <v>621</v>
      </c>
      <c r="B20" s="530"/>
      <c r="C20" s="530"/>
      <c r="D20" s="266" t="s">
        <v>622</v>
      </c>
      <c r="E20" s="528"/>
      <c r="F20" s="528"/>
      <c r="G20" s="528"/>
      <c r="H20" s="528"/>
      <c r="I20" s="528"/>
    </row>
    <row r="21" spans="1:9" ht="15">
      <c r="A21" s="522"/>
      <c r="B21" s="522"/>
      <c r="C21" s="522"/>
      <c r="D21" s="522"/>
      <c r="E21" s="522"/>
      <c r="F21" s="522"/>
      <c r="G21" s="522"/>
      <c r="H21" s="522"/>
      <c r="I21" s="522"/>
    </row>
    <row r="22" spans="1:9" ht="15">
      <c r="A22" s="522"/>
      <c r="B22" s="522"/>
      <c r="C22" s="522"/>
      <c r="D22" s="522"/>
      <c r="E22" s="522"/>
      <c r="F22" s="522"/>
      <c r="G22" s="522"/>
      <c r="H22" s="522"/>
      <c r="I22" s="522"/>
    </row>
    <row r="23" spans="1:9" ht="1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8"/>
      <c r="B26" s="528"/>
      <c r="C26" s="528"/>
      <c r="D26" s="528"/>
      <c r="E26" s="528"/>
      <c r="F26" s="528"/>
      <c r="G26" s="528"/>
      <c r="H26" s="528"/>
      <c r="I26" s="528"/>
    </row>
    <row r="27" spans="1:9" ht="13.5">
      <c r="A27" s="522"/>
      <c r="B27" s="522"/>
      <c r="C27" s="522"/>
      <c r="D27" s="522"/>
      <c r="E27" s="522"/>
      <c r="F27" s="522"/>
      <c r="G27" s="522"/>
      <c r="H27" s="522"/>
      <c r="I27" s="522"/>
    </row>
    <row r="28" spans="1:9" ht="13.5">
      <c r="A28" s="532"/>
      <c r="B28" s="532"/>
      <c r="C28" s="532"/>
      <c r="D28" s="532"/>
      <c r="E28" s="532"/>
      <c r="F28" s="532"/>
      <c r="G28" s="532"/>
      <c r="H28" s="532"/>
      <c r="I28" s="532"/>
    </row>
    <row r="29" spans="1:9" ht="13.5">
      <c r="A29" s="528"/>
      <c r="B29" s="528"/>
      <c r="C29" s="528"/>
      <c r="D29" s="528"/>
      <c r="E29" s="528"/>
      <c r="F29" s="528"/>
      <c r="G29" s="528"/>
      <c r="H29" s="528"/>
      <c r="I29" s="528"/>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80"/>
      <c r="B39" s="580"/>
      <c r="C39" s="580"/>
      <c r="D39" s="580"/>
      <c r="E39" s="580"/>
      <c r="F39" s="580"/>
      <c r="G39" s="580"/>
      <c r="H39" s="580"/>
      <c r="I39" s="580"/>
    </row>
    <row r="40" spans="1:9" ht="13.5">
      <c r="A40" s="525"/>
      <c r="B40" s="525"/>
      <c r="C40" s="525"/>
      <c r="D40" s="525"/>
      <c r="E40" s="525"/>
      <c r="F40" s="525"/>
      <c r="G40" s="525"/>
      <c r="H40" s="525"/>
      <c r="I40" s="525"/>
    </row>
    <row r="41" spans="1:9" ht="13.5">
      <c r="A41" s="269"/>
      <c r="B41" s="269"/>
      <c r="C41" s="269"/>
      <c r="D41" s="269"/>
      <c r="E41" s="269"/>
      <c r="F41" s="269"/>
      <c r="G41" s="269"/>
      <c r="H41" s="269"/>
      <c r="I41" s="269"/>
    </row>
    <row r="42" spans="1:9" ht="13.5">
      <c r="A42" s="269"/>
      <c r="B42" s="269"/>
      <c r="C42" s="269"/>
      <c r="D42" s="269"/>
      <c r="E42" s="269"/>
      <c r="F42" s="269"/>
      <c r="G42" s="269"/>
      <c r="H42" s="269"/>
      <c r="I42" s="269"/>
    </row>
    <row r="43" spans="1:9" ht="13.5">
      <c r="A43" s="269"/>
      <c r="B43" s="269"/>
      <c r="C43" s="269"/>
      <c r="D43" s="269"/>
      <c r="E43" s="269"/>
      <c r="F43" s="269"/>
      <c r="G43" s="269"/>
      <c r="H43" s="269"/>
      <c r="I43" s="269"/>
    </row>
    <row r="44" spans="1:9" ht="13.5">
      <c r="A44" s="269"/>
      <c r="B44" s="269"/>
      <c r="C44" s="269"/>
      <c r="D44" s="269"/>
      <c r="E44" s="269"/>
      <c r="F44" s="269"/>
      <c r="G44" s="269"/>
      <c r="H44" s="269"/>
      <c r="I44" s="269"/>
    </row>
    <row r="45" spans="1:9" ht="13.5">
      <c r="A45" s="269"/>
      <c r="B45" s="269"/>
      <c r="C45" s="269"/>
      <c r="D45" s="269"/>
      <c r="E45" s="269"/>
      <c r="F45" s="269"/>
      <c r="G45" s="269"/>
      <c r="H45" s="269"/>
      <c r="I45" s="269"/>
    </row>
    <row r="46" spans="1:9" ht="13.5">
      <c r="A46" s="269"/>
      <c r="B46" s="269"/>
      <c r="C46" s="269"/>
      <c r="D46" s="269"/>
      <c r="E46" s="269"/>
      <c r="F46" s="269"/>
      <c r="G46" s="269"/>
      <c r="H46" s="269"/>
      <c r="I46" s="269"/>
    </row>
    <row r="47" spans="1:9" ht="13.5">
      <c r="A47" s="522" t="s">
        <v>454</v>
      </c>
      <c r="B47" s="522"/>
      <c r="C47" s="522"/>
      <c r="D47" s="522"/>
      <c r="E47" s="522"/>
      <c r="F47" s="522"/>
      <c r="G47" s="522"/>
      <c r="H47" s="522"/>
      <c r="I47" s="522"/>
    </row>
    <row r="48" spans="1:9" ht="13.5">
      <c r="A48" s="522" t="s">
        <v>455</v>
      </c>
      <c r="B48" s="522"/>
      <c r="C48" s="522"/>
      <c r="D48" s="522"/>
      <c r="E48" s="522"/>
      <c r="F48" s="522"/>
      <c r="G48" s="522"/>
      <c r="H48" s="522"/>
      <c r="I48" s="522"/>
    </row>
    <row r="49" spans="1:9" ht="13.5">
      <c r="A49" s="525" t="s">
        <v>285</v>
      </c>
      <c r="B49" s="525"/>
      <c r="C49" s="525"/>
      <c r="D49" s="525"/>
      <c r="E49" s="525"/>
      <c r="F49" s="525"/>
      <c r="G49" s="525"/>
      <c r="H49" s="525"/>
      <c r="I49" s="525"/>
    </row>
    <row r="50" spans="1:9" ht="14.25">
      <c r="A50" s="578" t="s">
        <v>494</v>
      </c>
      <c r="B50" s="578"/>
      <c r="C50" s="578"/>
      <c r="D50" s="578"/>
      <c r="E50" s="578"/>
      <c r="F50" s="578"/>
      <c r="G50" s="578"/>
      <c r="H50" s="578"/>
      <c r="I50" s="578"/>
    </row>
    <row r="51" spans="1:9" ht="14.25">
      <c r="A51" s="579" t="s">
        <v>623</v>
      </c>
      <c r="B51" s="579"/>
      <c r="C51" s="579"/>
      <c r="D51" s="579"/>
      <c r="E51" s="579"/>
      <c r="F51" s="579"/>
      <c r="G51" s="579"/>
      <c r="H51" s="579"/>
      <c r="I51" s="579"/>
    </row>
    <row r="52" spans="1:9" ht="13.5">
      <c r="A52" s="269"/>
      <c r="B52" s="269"/>
      <c r="C52" s="269"/>
      <c r="D52" s="269"/>
      <c r="E52" s="269"/>
      <c r="F52" s="269"/>
      <c r="G52" s="269"/>
      <c r="H52" s="269"/>
      <c r="I52" s="269"/>
    </row>
    <row r="53" spans="1:9" ht="13.5">
      <c r="A53" s="269"/>
      <c r="B53" s="269"/>
      <c r="C53" s="269"/>
      <c r="D53" s="269"/>
      <c r="E53" s="269"/>
      <c r="F53" s="269"/>
      <c r="G53" s="269"/>
      <c r="H53" s="269"/>
      <c r="I53" s="269"/>
    </row>
    <row r="54" spans="1:9" ht="13.5">
      <c r="A54" s="269"/>
      <c r="B54" s="269"/>
      <c r="C54" s="269"/>
      <c r="D54" s="269"/>
      <c r="E54" s="269"/>
      <c r="F54" s="269"/>
      <c r="G54" s="269"/>
      <c r="H54" s="269"/>
      <c r="I54" s="269"/>
    </row>
    <row r="55" spans="1:9" ht="13.5">
      <c r="A55" s="269"/>
      <c r="B55" s="269"/>
      <c r="C55" s="269"/>
      <c r="D55" s="269"/>
      <c r="E55" s="269"/>
      <c r="F55" s="269"/>
      <c r="G55" s="269"/>
      <c r="H55" s="269"/>
      <c r="I55" s="26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A6" sqref="A6:I6"/>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545" t="s">
        <v>624</v>
      </c>
      <c r="B1" s="545"/>
      <c r="C1" s="545"/>
      <c r="D1" s="545"/>
      <c r="E1" s="545"/>
      <c r="F1" s="545"/>
      <c r="G1" s="545"/>
      <c r="H1" s="545"/>
      <c r="I1" s="545"/>
    </row>
    <row r="2" spans="1:9" ht="33">
      <c r="A2" s="517" t="s">
        <v>625</v>
      </c>
      <c r="B2" s="517"/>
      <c r="C2" s="517"/>
      <c r="D2" s="517"/>
      <c r="E2" s="517"/>
      <c r="F2" s="517"/>
      <c r="G2" s="517"/>
      <c r="H2" s="517"/>
      <c r="I2" s="517"/>
    </row>
    <row r="3" spans="1:9" ht="33">
      <c r="A3" s="517" t="s">
        <v>626</v>
      </c>
      <c r="B3" s="517"/>
      <c r="C3" s="517"/>
      <c r="D3" s="517"/>
      <c r="E3" s="517"/>
      <c r="F3" s="517"/>
      <c r="G3" s="517"/>
      <c r="H3" s="517"/>
      <c r="I3" s="517"/>
    </row>
    <row r="4" spans="1:9" ht="12.75">
      <c r="A4" s="547"/>
      <c r="B4" s="547"/>
      <c r="C4" s="547"/>
      <c r="D4" s="547"/>
      <c r="E4" s="547"/>
      <c r="F4" s="547"/>
      <c r="G4" s="547"/>
      <c r="H4" s="547"/>
      <c r="I4" s="547"/>
    </row>
    <row r="5" spans="1:9" ht="15">
      <c r="A5" s="269" t="s">
        <v>391</v>
      </c>
      <c r="B5" s="523" t="str">
        <f>(eff_entity)</f>
        <v>GLI-LIPSCOMB COUNTY (2019)</v>
      </c>
      <c r="C5" s="523"/>
      <c r="D5" s="523"/>
      <c r="E5" s="523"/>
      <c r="F5" s="523"/>
      <c r="G5" s="523"/>
      <c r="H5" s="523"/>
      <c r="I5" s="523"/>
    </row>
    <row r="6" spans="1:9" ht="15">
      <c r="A6" s="528" t="s">
        <v>500</v>
      </c>
      <c r="B6" s="528"/>
      <c r="C6" s="528"/>
      <c r="D6" s="528"/>
      <c r="E6" s="528"/>
      <c r="F6" s="528"/>
      <c r="G6" s="528"/>
      <c r="H6" s="528"/>
      <c r="I6" s="528"/>
    </row>
    <row r="7" spans="1:9" ht="15">
      <c r="A7" s="522" t="s">
        <v>627</v>
      </c>
      <c r="B7" s="522"/>
      <c r="C7" s="522"/>
      <c r="D7" s="582">
        <f>(timeofmeeting)</f>
        <v>0</v>
      </c>
      <c r="E7" s="582"/>
      <c r="F7" s="583">
        <f>(dateofmeeting)</f>
        <v>0</v>
      </c>
      <c r="G7" s="583"/>
      <c r="H7" s="583"/>
      <c r="I7" s="583"/>
    </row>
    <row r="8" spans="1:9" ht="15">
      <c r="A8" s="528" t="s">
        <v>502</v>
      </c>
      <c r="B8" s="528"/>
      <c r="C8" s="528"/>
      <c r="D8" s="528"/>
      <c r="E8" s="528"/>
      <c r="F8" s="528"/>
      <c r="G8" s="528"/>
      <c r="H8" s="528"/>
      <c r="I8" s="528"/>
    </row>
    <row r="9" spans="1:9" ht="15">
      <c r="A9" s="244" t="s">
        <v>503</v>
      </c>
      <c r="B9" s="523">
        <f>(nameofroom_building_physicallocation)</f>
        <v>0</v>
      </c>
      <c r="C9" s="523"/>
      <c r="D9" s="523"/>
      <c r="E9" s="523"/>
      <c r="F9" s="523"/>
      <c r="G9" s="523"/>
      <c r="H9" s="523"/>
      <c r="I9" s="523"/>
    </row>
    <row r="10" spans="1:9" ht="15">
      <c r="A10" s="528" t="s">
        <v>504</v>
      </c>
      <c r="B10" s="528"/>
      <c r="C10" s="528"/>
      <c r="D10" s="528"/>
      <c r="E10" s="528"/>
      <c r="F10" s="528"/>
      <c r="G10" s="528"/>
      <c r="H10" s="528"/>
      <c r="I10" s="528"/>
    </row>
    <row r="11" spans="1:9" ht="15">
      <c r="A11" s="523">
        <f>(city_state)</f>
        <v>0</v>
      </c>
      <c r="B11" s="523"/>
      <c r="C11" s="523"/>
      <c r="D11" s="523"/>
      <c r="E11" s="523"/>
      <c r="F11" s="523"/>
      <c r="G11" s="523"/>
      <c r="H11" s="523"/>
      <c r="I11" s="523"/>
    </row>
    <row r="12" spans="1:9" ht="15">
      <c r="A12" s="526" t="s">
        <v>505</v>
      </c>
      <c r="B12" s="526"/>
      <c r="C12" s="526"/>
      <c r="D12" s="526"/>
      <c r="E12" s="526"/>
      <c r="F12" s="526"/>
      <c r="G12" s="526"/>
      <c r="H12" s="526"/>
      <c r="I12" s="526"/>
    </row>
    <row r="13" spans="1:9" ht="15">
      <c r="A13" s="522"/>
      <c r="B13" s="522"/>
      <c r="C13" s="522"/>
      <c r="D13" s="522"/>
      <c r="E13" s="522"/>
      <c r="F13" s="522"/>
      <c r="G13" s="522"/>
      <c r="H13" s="522"/>
      <c r="I13" s="522"/>
    </row>
    <row r="14" spans="1:9" ht="14.25">
      <c r="A14" s="532" t="s">
        <v>628</v>
      </c>
      <c r="B14" s="532"/>
      <c r="C14" s="532"/>
      <c r="D14" s="532"/>
      <c r="E14" s="532"/>
      <c r="F14" s="532"/>
      <c r="G14" s="532"/>
      <c r="H14" s="532"/>
      <c r="I14" s="532"/>
    </row>
    <row r="15" spans="1:9" ht="13.5">
      <c r="A15" s="532" t="s">
        <v>629</v>
      </c>
      <c r="B15" s="532"/>
      <c r="C15" s="532"/>
      <c r="D15" s="532"/>
      <c r="E15" s="532"/>
      <c r="F15" s="532"/>
      <c r="G15" s="532"/>
      <c r="H15" s="532"/>
      <c r="I15" s="532"/>
    </row>
    <row r="16" spans="1:9" ht="13.5">
      <c r="A16" s="532" t="s">
        <v>630</v>
      </c>
      <c r="B16" s="532"/>
      <c r="C16" s="532"/>
      <c r="D16" s="532"/>
      <c r="E16" s="532"/>
      <c r="F16" s="532"/>
      <c r="G16" s="532"/>
      <c r="H16" s="532"/>
      <c r="I16" s="532"/>
    </row>
    <row r="17" spans="1:9" ht="13.5">
      <c r="A17" s="532" t="s">
        <v>631</v>
      </c>
      <c r="B17" s="532"/>
      <c r="C17" s="532"/>
      <c r="D17" s="532"/>
      <c r="E17" s="532"/>
      <c r="F17" s="532"/>
      <c r="G17" s="532"/>
      <c r="H17" s="532"/>
      <c r="I17" s="532"/>
    </row>
    <row r="18" spans="1:9" ht="13.5">
      <c r="A18" s="532" t="s">
        <v>632</v>
      </c>
      <c r="B18" s="532"/>
      <c r="C18" s="532"/>
      <c r="D18" s="532"/>
      <c r="E18" s="532"/>
      <c r="F18" s="532"/>
      <c r="G18" s="532"/>
      <c r="H18" s="532"/>
      <c r="I18" s="532"/>
    </row>
    <row r="19" spans="1:9" ht="13.5">
      <c r="A19" s="532" t="s">
        <v>633</v>
      </c>
      <c r="B19" s="532"/>
      <c r="C19" s="532"/>
      <c r="D19" s="532"/>
      <c r="E19" s="532"/>
      <c r="F19" s="532"/>
      <c r="G19" s="532"/>
      <c r="H19" s="532"/>
      <c r="I19" s="532"/>
    </row>
    <row r="20" spans="1:9" ht="13.5">
      <c r="A20" s="532" t="s">
        <v>634</v>
      </c>
      <c r="B20" s="532"/>
      <c r="C20" s="532"/>
      <c r="D20" s="532"/>
      <c r="E20" s="532"/>
      <c r="F20" s="532"/>
      <c r="G20" s="532"/>
      <c r="H20" s="532"/>
      <c r="I20" s="532"/>
    </row>
    <row r="21" spans="1:9" ht="13.5">
      <c r="A21" s="532" t="s">
        <v>635</v>
      </c>
      <c r="B21" s="532"/>
      <c r="C21" s="532"/>
      <c r="D21" s="532"/>
      <c r="E21" s="532"/>
      <c r="F21" s="532"/>
      <c r="G21" s="532"/>
      <c r="H21" s="532"/>
      <c r="I21" s="532"/>
    </row>
    <row r="22" spans="1:9" ht="13.5">
      <c r="A22" s="532" t="s">
        <v>636</v>
      </c>
      <c r="B22" s="532"/>
      <c r="C22" s="532"/>
      <c r="D22" s="532"/>
      <c r="E22" s="532"/>
      <c r="F22" s="532"/>
      <c r="G22" s="532"/>
      <c r="H22" s="532"/>
      <c r="I22" s="532"/>
    </row>
    <row r="23" spans="1:9" ht="13.5">
      <c r="A23" s="522"/>
      <c r="B23" s="522"/>
      <c r="C23" s="522"/>
      <c r="D23" s="522"/>
      <c r="E23" s="522"/>
      <c r="F23" s="522"/>
      <c r="G23" s="522"/>
      <c r="H23" s="522"/>
      <c r="I23" s="522"/>
    </row>
    <row r="24" spans="1:9" ht="13.5">
      <c r="A24" s="522" t="s">
        <v>508</v>
      </c>
      <c r="B24" s="522"/>
      <c r="C24" s="522"/>
      <c r="D24" s="522"/>
      <c r="E24" s="522"/>
      <c r="F24" s="522"/>
      <c r="G24" s="522"/>
      <c r="H24" s="522"/>
      <c r="I24" s="522"/>
    </row>
    <row r="25" spans="1:9" ht="13.5">
      <c r="A25" s="522" t="s">
        <v>509</v>
      </c>
      <c r="B25" s="522"/>
      <c r="C25" s="522"/>
      <c r="D25" s="522"/>
      <c r="E25" s="522"/>
      <c r="F25" s="522"/>
      <c r="G25" s="522"/>
      <c r="H25" s="522"/>
      <c r="I25" s="522"/>
    </row>
    <row r="26" spans="1:9" ht="13.5">
      <c r="A26" s="522" t="s">
        <v>510</v>
      </c>
      <c r="B26" s="522"/>
      <c r="C26" s="522"/>
      <c r="D26" s="522"/>
      <c r="E26" s="522"/>
      <c r="F26" s="522"/>
      <c r="G26" s="522"/>
      <c r="H26" s="522"/>
      <c r="I26" s="522"/>
    </row>
    <row r="27" spans="1:9" ht="13.5">
      <c r="A27" s="569"/>
      <c r="B27" s="569"/>
      <c r="C27" s="569"/>
      <c r="D27" s="569"/>
      <c r="E27" s="569"/>
      <c r="F27" s="569"/>
      <c r="G27" s="569"/>
      <c r="H27" s="569"/>
      <c r="I27" s="569"/>
    </row>
    <row r="28" spans="1:9" ht="14.25">
      <c r="A28" s="522" t="s">
        <v>637</v>
      </c>
      <c r="B28" s="522"/>
      <c r="C28" s="522"/>
      <c r="D28" s="286"/>
      <c r="E28" s="558" t="s">
        <v>512</v>
      </c>
      <c r="F28" s="558"/>
      <c r="G28" s="558"/>
      <c r="H28" s="558"/>
      <c r="I28" s="558"/>
    </row>
    <row r="29" spans="1:9" ht="29.25" customHeight="1">
      <c r="A29" s="541" t="s">
        <v>513</v>
      </c>
      <c r="B29" s="541"/>
      <c r="C29" s="541"/>
      <c r="D29" s="289"/>
      <c r="E29" s="570" t="s">
        <v>638</v>
      </c>
      <c r="F29" s="570"/>
      <c r="G29" s="570"/>
      <c r="H29" s="570"/>
      <c r="I29" s="570"/>
    </row>
    <row r="30" spans="1:9" ht="13.5">
      <c r="A30" s="523"/>
      <c r="B30" s="523"/>
      <c r="C30" s="523"/>
      <c r="D30" s="523"/>
      <c r="E30" s="523"/>
      <c r="F30" s="523"/>
      <c r="G30" s="523"/>
      <c r="H30" s="523"/>
      <c r="I30" s="523"/>
    </row>
    <row r="31" spans="1:9" ht="13.5">
      <c r="A31" s="531" t="s">
        <v>525</v>
      </c>
      <c r="B31" s="531"/>
      <c r="C31" s="531"/>
      <c r="D31" s="531"/>
      <c r="E31" s="531"/>
      <c r="F31" s="531"/>
      <c r="G31" s="531"/>
      <c r="H31" s="531"/>
      <c r="I31" s="531"/>
    </row>
    <row r="32" spans="1:9" ht="13.5">
      <c r="A32" s="531" t="s">
        <v>526</v>
      </c>
      <c r="B32" s="531"/>
      <c r="C32" s="531"/>
      <c r="D32" s="531"/>
      <c r="E32" s="531"/>
      <c r="F32" s="531"/>
      <c r="G32" s="531"/>
      <c r="H32" s="531"/>
      <c r="I32" s="531"/>
    </row>
    <row r="33" spans="1:9" ht="13.5">
      <c r="A33" s="528"/>
      <c r="B33" s="528"/>
      <c r="C33" s="528"/>
      <c r="D33" s="528"/>
      <c r="E33" s="528"/>
      <c r="F33" s="528"/>
      <c r="G33" s="528"/>
      <c r="H33" s="528"/>
      <c r="I33" s="528"/>
    </row>
    <row r="34" spans="1:9" ht="13.5">
      <c r="A34" s="528"/>
      <c r="B34" s="528"/>
      <c r="C34" s="528"/>
      <c r="D34" s="528"/>
      <c r="E34" s="266" t="s">
        <v>527</v>
      </c>
      <c r="F34" s="244"/>
      <c r="G34" s="266" t="s">
        <v>528</v>
      </c>
      <c r="H34" s="528"/>
      <c r="I34" s="528"/>
    </row>
    <row r="35" spans="1:9" ht="14.25">
      <c r="A35" s="522" t="s">
        <v>639</v>
      </c>
      <c r="B35" s="522"/>
      <c r="C35" s="522"/>
      <c r="D35" s="522"/>
      <c r="E35" s="286" t="s">
        <v>325</v>
      </c>
      <c r="F35" s="272" t="s">
        <v>325</v>
      </c>
      <c r="G35" s="286"/>
      <c r="H35" s="528"/>
      <c r="I35" s="528"/>
    </row>
    <row r="36" spans="1:9" ht="14.25">
      <c r="A36" s="522" t="s">
        <v>640</v>
      </c>
      <c r="B36" s="522"/>
      <c r="C36" s="522"/>
      <c r="D36" s="522"/>
      <c r="E36" s="286" t="s">
        <v>325</v>
      </c>
      <c r="F36" s="272" t="s">
        <v>325</v>
      </c>
      <c r="G36" s="289"/>
      <c r="H36" s="528"/>
      <c r="I36" s="528"/>
    </row>
    <row r="37" spans="1:9" ht="14.25">
      <c r="A37" s="522" t="s">
        <v>641</v>
      </c>
      <c r="B37" s="522"/>
      <c r="C37" s="522"/>
      <c r="D37" s="522"/>
      <c r="E37" s="286" t="s">
        <v>325</v>
      </c>
      <c r="F37" s="272" t="s">
        <v>325</v>
      </c>
      <c r="G37" s="289"/>
      <c r="H37" s="528"/>
      <c r="I37" s="528"/>
    </row>
    <row r="38" spans="1:9" ht="14.25">
      <c r="A38" s="522" t="s">
        <v>642</v>
      </c>
      <c r="B38" s="522"/>
      <c r="C38" s="522"/>
      <c r="D38" s="522"/>
      <c r="E38" s="286" t="s">
        <v>325</v>
      </c>
      <c r="F38" s="272" t="s">
        <v>325</v>
      </c>
      <c r="G38" s="289"/>
      <c r="H38" s="528"/>
      <c r="I38" s="528"/>
    </row>
    <row r="39" spans="1:9" ht="13.5">
      <c r="A39" s="528"/>
      <c r="B39" s="528"/>
      <c r="C39" s="528"/>
      <c r="D39" s="528"/>
      <c r="E39" s="528"/>
      <c r="F39" s="528"/>
      <c r="G39" s="528"/>
      <c r="H39" s="528"/>
      <c r="I39" s="528"/>
    </row>
    <row r="40" spans="1:9" ht="13.5">
      <c r="A40" s="522" t="s">
        <v>643</v>
      </c>
      <c r="B40" s="522"/>
      <c r="C40" s="522"/>
      <c r="D40" s="522"/>
      <c r="E40" s="522"/>
      <c r="F40" s="522"/>
      <c r="G40" s="522"/>
      <c r="H40" s="522"/>
      <c r="I40" s="522"/>
    </row>
    <row r="41" spans="1:9" ht="13.5">
      <c r="A41" s="522" t="s">
        <v>644</v>
      </c>
      <c r="B41" s="522"/>
      <c r="C41" s="522"/>
      <c r="D41" s="522"/>
      <c r="E41" s="522"/>
      <c r="F41" s="522"/>
      <c r="G41" s="522"/>
      <c r="H41" s="522"/>
      <c r="I41" s="522"/>
    </row>
    <row r="42" spans="1:9" ht="13.5">
      <c r="A42" s="522" t="s">
        <v>645</v>
      </c>
      <c r="B42" s="522"/>
      <c r="C42" s="522"/>
      <c r="D42" s="522"/>
      <c r="E42" s="522"/>
      <c r="F42" s="522"/>
      <c r="G42" s="522"/>
      <c r="H42" s="522"/>
      <c r="I42" s="522"/>
    </row>
    <row r="43" spans="1:13" ht="13.5">
      <c r="A43" s="522" t="s">
        <v>646</v>
      </c>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269" t="s">
        <v>454</v>
      </c>
      <c r="B46" s="269"/>
      <c r="C46" s="269"/>
      <c r="D46" s="269"/>
      <c r="E46" s="269"/>
      <c r="F46" s="269"/>
      <c r="G46" s="269"/>
      <c r="H46" s="269"/>
      <c r="I46" s="269"/>
    </row>
    <row r="47" spans="1:9" ht="13.5">
      <c r="A47" s="269" t="s">
        <v>455</v>
      </c>
      <c r="B47" s="269"/>
      <c r="C47" s="269"/>
      <c r="D47" s="269"/>
      <c r="E47" s="269"/>
      <c r="F47" s="269"/>
      <c r="G47" s="269"/>
      <c r="H47" s="269"/>
      <c r="I47" s="269"/>
    </row>
    <row r="48" spans="1:9" ht="13.5">
      <c r="A48" s="525" t="s">
        <v>285</v>
      </c>
      <c r="B48" s="525"/>
      <c r="C48" s="525"/>
      <c r="D48" s="525"/>
      <c r="E48" s="525"/>
      <c r="F48" s="525"/>
      <c r="G48" s="525"/>
      <c r="H48" s="525"/>
      <c r="I48" s="525"/>
    </row>
    <row r="49" spans="1:9" ht="13.5">
      <c r="A49" s="556" t="s">
        <v>494</v>
      </c>
      <c r="B49" s="556"/>
      <c r="C49" s="556"/>
      <c r="D49" s="556"/>
      <c r="E49" s="556"/>
      <c r="F49" s="556"/>
      <c r="G49" s="556"/>
      <c r="H49" s="556"/>
      <c r="I49" s="556"/>
    </row>
    <row r="50" spans="1:9" ht="13.5">
      <c r="A50" s="525" t="s">
        <v>647</v>
      </c>
      <c r="B50" s="525"/>
      <c r="C50" s="525"/>
      <c r="D50" s="525"/>
      <c r="E50" s="525"/>
      <c r="F50" s="525"/>
      <c r="G50" s="525"/>
      <c r="H50" s="525"/>
      <c r="I50" s="525"/>
    </row>
    <row r="51" spans="1:9" ht="13.5">
      <c r="A51" s="525"/>
      <c r="B51" s="525"/>
      <c r="C51" s="525"/>
      <c r="D51" s="525"/>
      <c r="E51" s="525"/>
      <c r="F51" s="525"/>
      <c r="G51" s="525"/>
      <c r="H51" s="525"/>
      <c r="I51" s="5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6" sqref="C6:L6"/>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5.75">
      <c r="A3" s="519" t="s">
        <v>648</v>
      </c>
      <c r="B3" s="519"/>
      <c r="C3" s="519"/>
      <c r="D3" s="519"/>
      <c r="E3" s="519"/>
      <c r="F3" s="519"/>
      <c r="G3" s="519"/>
      <c r="H3" s="519"/>
      <c r="I3" s="519"/>
      <c r="J3" s="519"/>
      <c r="K3" s="519"/>
      <c r="L3" s="519"/>
    </row>
    <row r="4" spans="1:12" ht="15.75">
      <c r="A4" s="519"/>
      <c r="B4" s="519"/>
      <c r="C4" s="519"/>
      <c r="D4" s="519"/>
      <c r="E4" s="519"/>
      <c r="F4" s="519"/>
      <c r="G4" s="519"/>
      <c r="H4" s="519"/>
      <c r="I4" s="519"/>
      <c r="J4" s="519"/>
      <c r="K4" s="519"/>
      <c r="L4" s="519"/>
    </row>
    <row r="5" spans="1:12" ht="15.75">
      <c r="A5" s="589" t="s">
        <v>537</v>
      </c>
      <c r="B5" s="589"/>
      <c r="C5" s="589"/>
      <c r="D5" s="589"/>
      <c r="E5" s="589"/>
      <c r="F5" s="589"/>
      <c r="G5" s="589"/>
      <c r="H5" s="296" t="s">
        <v>325</v>
      </c>
      <c r="I5" s="519"/>
      <c r="J5" s="519"/>
      <c r="K5" s="519"/>
      <c r="L5" s="519"/>
    </row>
    <row r="6" spans="1:12" ht="15.75">
      <c r="A6" s="589" t="s">
        <v>538</v>
      </c>
      <c r="B6" s="589"/>
      <c r="C6" s="519"/>
      <c r="D6" s="519"/>
      <c r="E6" s="519"/>
      <c r="F6" s="519"/>
      <c r="G6" s="519"/>
      <c r="H6" s="519"/>
      <c r="I6" s="519"/>
      <c r="J6" s="519"/>
      <c r="K6" s="519"/>
      <c r="L6" s="519"/>
    </row>
    <row r="7" spans="1:12" ht="15.75">
      <c r="A7" s="591"/>
      <c r="B7" s="591"/>
      <c r="C7" s="591"/>
      <c r="D7" s="591"/>
      <c r="E7" s="591"/>
      <c r="F7" s="591"/>
      <c r="G7" s="591"/>
      <c r="H7" s="591"/>
      <c r="I7" s="591"/>
      <c r="J7" s="591"/>
      <c r="K7" s="591"/>
      <c r="L7" s="591"/>
    </row>
    <row r="8" spans="1:12" ht="15.75">
      <c r="A8" s="519" t="s">
        <v>539</v>
      </c>
      <c r="B8" s="519"/>
      <c r="C8" s="519"/>
      <c r="D8" s="519"/>
      <c r="E8" s="519"/>
      <c r="F8" s="519"/>
      <c r="G8" s="519"/>
      <c r="H8" s="519"/>
      <c r="I8" s="519"/>
      <c r="J8" s="519"/>
      <c r="K8" s="519"/>
      <c r="L8" s="519"/>
    </row>
    <row r="9" spans="1:12" ht="48.75" customHeight="1">
      <c r="A9" s="246"/>
      <c r="B9" s="303" t="s">
        <v>540</v>
      </c>
      <c r="C9" s="304"/>
      <c r="D9" s="305" t="s">
        <v>541</v>
      </c>
      <c r="E9" s="306"/>
      <c r="F9" s="307" t="s">
        <v>542</v>
      </c>
      <c r="G9" s="308"/>
      <c r="H9" s="305" t="s">
        <v>543</v>
      </c>
      <c r="I9" s="246"/>
      <c r="J9" s="305" t="s">
        <v>544</v>
      </c>
      <c r="K9" s="246"/>
      <c r="L9" s="246"/>
    </row>
    <row r="10" spans="1:12" ht="15.75">
      <c r="A10" s="246" t="s">
        <v>545</v>
      </c>
      <c r="B10" s="296" t="s">
        <v>325</v>
      </c>
      <c r="C10" s="246"/>
      <c r="D10" s="296" t="s">
        <v>325</v>
      </c>
      <c r="E10" s="246"/>
      <c r="F10" s="296" t="s">
        <v>325</v>
      </c>
      <c r="G10" s="246"/>
      <c r="H10" s="296" t="s">
        <v>325</v>
      </c>
      <c r="I10" s="246"/>
      <c r="J10" s="296" t="s">
        <v>325</v>
      </c>
      <c r="K10" s="246"/>
      <c r="L10" s="246"/>
    </row>
    <row r="11" spans="1:12" ht="110.25">
      <c r="A11" s="304" t="s">
        <v>547</v>
      </c>
      <c r="B11" s="297" t="s">
        <v>325</v>
      </c>
      <c r="C11" s="309"/>
      <c r="D11" s="297" t="s">
        <v>325</v>
      </c>
      <c r="E11" s="309"/>
      <c r="F11" s="297" t="s">
        <v>325</v>
      </c>
      <c r="G11" s="309"/>
      <c r="H11" s="299" t="s">
        <v>325</v>
      </c>
      <c r="I11" s="246"/>
      <c r="J11" s="297" t="s">
        <v>325</v>
      </c>
      <c r="K11" s="246"/>
      <c r="L11" s="246"/>
    </row>
    <row r="12" spans="1:12" ht="15.75">
      <c r="A12" s="246" t="s">
        <v>548</v>
      </c>
      <c r="B12" s="296" t="s">
        <v>325</v>
      </c>
      <c r="C12" s="246"/>
      <c r="D12" s="296" t="s">
        <v>325</v>
      </c>
      <c r="E12" s="246"/>
      <c r="F12" s="296" t="s">
        <v>325</v>
      </c>
      <c r="G12" s="246"/>
      <c r="H12" s="300" t="s">
        <v>325</v>
      </c>
      <c r="I12" s="246"/>
      <c r="J12" s="296" t="s">
        <v>325</v>
      </c>
      <c r="K12" s="246"/>
      <c r="L12" s="246"/>
    </row>
    <row r="13" spans="1:12" ht="15.75">
      <c r="A13" s="590"/>
      <c r="B13" s="590"/>
      <c r="C13" s="590"/>
      <c r="D13" s="590"/>
      <c r="E13" s="590"/>
      <c r="F13" s="590"/>
      <c r="G13" s="590"/>
      <c r="H13" s="590"/>
      <c r="I13" s="590"/>
      <c r="J13" s="590"/>
      <c r="K13" s="590"/>
      <c r="L13" s="590"/>
    </row>
    <row r="14" spans="1:12" ht="15.75">
      <c r="A14" s="584" t="s">
        <v>549</v>
      </c>
      <c r="B14" s="584"/>
      <c r="C14" s="584"/>
      <c r="D14" s="584"/>
      <c r="E14" s="584"/>
      <c r="F14" s="584"/>
      <c r="G14" s="584"/>
      <c r="H14" s="584"/>
      <c r="I14" s="584"/>
      <c r="J14" s="584"/>
      <c r="K14" s="584"/>
      <c r="L14" s="584"/>
    </row>
    <row r="15" spans="1:12" ht="15.75">
      <c r="A15" s="584" t="s">
        <v>550</v>
      </c>
      <c r="B15" s="584"/>
      <c r="C15" s="584"/>
      <c r="D15" s="584"/>
      <c r="E15" s="584"/>
      <c r="F15" s="584"/>
      <c r="G15" s="584"/>
      <c r="H15" s="584"/>
      <c r="I15" s="584"/>
      <c r="J15" s="584"/>
      <c r="K15" s="584"/>
      <c r="L15" s="584"/>
    </row>
    <row r="16" spans="1:12" ht="15.75">
      <c r="A16" s="591"/>
      <c r="B16" s="591"/>
      <c r="C16" s="591"/>
      <c r="D16" s="591"/>
      <c r="E16" s="591"/>
      <c r="F16" s="591"/>
      <c r="G16" s="591"/>
      <c r="H16" s="591"/>
      <c r="I16" s="591"/>
      <c r="J16" s="591"/>
      <c r="K16" s="591"/>
      <c r="L16" s="591"/>
    </row>
    <row r="17" spans="1:12" ht="15.75" customHeight="1">
      <c r="A17" s="592" t="s">
        <v>551</v>
      </c>
      <c r="B17" s="592"/>
      <c r="C17" s="592"/>
      <c r="D17" s="592"/>
      <c r="E17" s="592"/>
      <c r="F17" s="592"/>
      <c r="G17" s="592"/>
      <c r="H17" s="592"/>
      <c r="I17" s="592"/>
      <c r="J17" s="592"/>
      <c r="K17" s="592"/>
      <c r="L17" s="592"/>
    </row>
    <row r="18" spans="1:12" ht="15.75">
      <c r="A18" s="590"/>
      <c r="B18" s="590"/>
      <c r="C18" s="590"/>
      <c r="D18" s="590"/>
      <c r="E18" s="590"/>
      <c r="F18" s="590"/>
      <c r="G18" s="590"/>
      <c r="H18" s="253" t="s">
        <v>552</v>
      </c>
      <c r="I18" s="246"/>
      <c r="J18" s="253" t="s">
        <v>553</v>
      </c>
      <c r="K18" s="590"/>
      <c r="L18" s="590"/>
    </row>
    <row r="19" spans="1:12" ht="15.75">
      <c r="A19" s="584" t="s">
        <v>554</v>
      </c>
      <c r="B19" s="584"/>
      <c r="C19" s="584"/>
      <c r="D19" s="584"/>
      <c r="E19" s="584"/>
      <c r="F19" s="584"/>
      <c r="G19" s="246"/>
      <c r="H19" s="296" t="s">
        <v>325</v>
      </c>
      <c r="I19" s="246"/>
      <c r="J19" s="296" t="s">
        <v>325</v>
      </c>
      <c r="K19" s="590"/>
      <c r="L19" s="590"/>
    </row>
    <row r="20" spans="1:12" ht="15.75">
      <c r="A20" s="584" t="s">
        <v>555</v>
      </c>
      <c r="B20" s="584"/>
      <c r="C20" s="584"/>
      <c r="D20" s="584"/>
      <c r="E20" s="584"/>
      <c r="F20" s="584"/>
      <c r="G20" s="246"/>
      <c r="H20" s="296" t="s">
        <v>325</v>
      </c>
      <c r="I20" s="246"/>
      <c r="J20" s="296" t="s">
        <v>325</v>
      </c>
      <c r="K20" s="590"/>
      <c r="L20" s="590"/>
    </row>
    <row r="21" spans="1:12" ht="15.75">
      <c r="A21" s="584" t="s">
        <v>556</v>
      </c>
      <c r="B21" s="584"/>
      <c r="C21" s="584"/>
      <c r="D21" s="584"/>
      <c r="E21" s="584"/>
      <c r="F21" s="584"/>
      <c r="G21" s="246"/>
      <c r="H21" s="296" t="s">
        <v>325</v>
      </c>
      <c r="I21" s="246"/>
      <c r="J21" s="296" t="s">
        <v>325</v>
      </c>
      <c r="K21" s="590"/>
      <c r="L21" s="590"/>
    </row>
    <row r="22" spans="1:12" ht="15.75">
      <c r="A22" s="584" t="s">
        <v>557</v>
      </c>
      <c r="B22" s="584"/>
      <c r="C22" s="584"/>
      <c r="D22" s="584"/>
      <c r="E22" s="584"/>
      <c r="F22" s="584"/>
      <c r="G22" s="310"/>
      <c r="H22" s="296" t="s">
        <v>325</v>
      </c>
      <c r="I22" s="310"/>
      <c r="J22" s="296" t="s">
        <v>325</v>
      </c>
      <c r="K22" s="519"/>
      <c r="L22" s="519"/>
    </row>
    <row r="23" spans="1:12" ht="15.75">
      <c r="A23" s="584" t="s">
        <v>558</v>
      </c>
      <c r="B23" s="584"/>
      <c r="C23" s="584"/>
      <c r="D23" s="584"/>
      <c r="E23" s="584"/>
      <c r="F23" s="584"/>
      <c r="G23" s="246"/>
      <c r="H23" s="246"/>
      <c r="I23" s="246"/>
      <c r="J23" s="296" t="s">
        <v>325</v>
      </c>
      <c r="K23" s="590"/>
      <c r="L23" s="590"/>
    </row>
    <row r="24" spans="1:12" ht="15.75">
      <c r="A24" s="590"/>
      <c r="B24" s="590"/>
      <c r="C24" s="590"/>
      <c r="D24" s="590"/>
      <c r="E24" s="590"/>
      <c r="F24" s="590"/>
      <c r="G24" s="590"/>
      <c r="H24" s="590"/>
      <c r="I24" s="590"/>
      <c r="J24" s="590"/>
      <c r="K24" s="590"/>
      <c r="L24" s="590"/>
    </row>
    <row r="25" spans="1:12" ht="15.75">
      <c r="A25" s="584" t="s">
        <v>559</v>
      </c>
      <c r="B25" s="584"/>
      <c r="C25" s="584"/>
      <c r="D25" s="584"/>
      <c r="E25" s="584"/>
      <c r="F25" s="584"/>
      <c r="G25" s="584"/>
      <c r="H25" s="584"/>
      <c r="I25" s="584"/>
      <c r="J25" s="584"/>
      <c r="K25" s="584"/>
      <c r="L25" s="584"/>
    </row>
    <row r="26" spans="1:12" ht="15.75">
      <c r="A26" s="584" t="s">
        <v>560</v>
      </c>
      <c r="B26" s="584"/>
      <c r="C26" s="584"/>
      <c r="D26" s="584"/>
      <c r="E26" s="584"/>
      <c r="F26" s="584"/>
      <c r="G26" s="584"/>
      <c r="H26" s="584"/>
      <c r="I26" s="584"/>
      <c r="J26" s="584"/>
      <c r="K26" s="584"/>
      <c r="L26" s="584"/>
    </row>
    <row r="27" spans="1:12" ht="15.75">
      <c r="A27" s="584" t="s">
        <v>561</v>
      </c>
      <c r="B27" s="584"/>
      <c r="C27" s="584"/>
      <c r="D27" s="584"/>
      <c r="E27" s="584"/>
      <c r="F27" s="584"/>
      <c r="G27" s="584"/>
      <c r="H27" s="584"/>
      <c r="I27" s="584"/>
      <c r="J27" s="584"/>
      <c r="K27" s="584"/>
      <c r="L27" s="584"/>
    </row>
    <row r="28" spans="1:12" ht="15.75">
      <c r="A28" s="584" t="s">
        <v>562</v>
      </c>
      <c r="B28" s="584"/>
      <c r="C28" s="584"/>
      <c r="D28" s="584"/>
      <c r="E28" s="584"/>
      <c r="F28" s="584"/>
      <c r="G28" s="584"/>
      <c r="H28" s="584"/>
      <c r="I28" s="584"/>
      <c r="J28" s="584"/>
      <c r="K28" s="584"/>
      <c r="L28" s="584"/>
    </row>
    <row r="29" spans="1:12" ht="15.75">
      <c r="A29" s="587"/>
      <c r="B29" s="587"/>
      <c r="C29" s="587"/>
      <c r="D29" s="587"/>
      <c r="E29" s="587"/>
      <c r="F29" s="587"/>
      <c r="G29" s="587"/>
      <c r="H29" s="587"/>
      <c r="I29" s="587"/>
      <c r="J29" s="587"/>
      <c r="K29" s="587"/>
      <c r="L29" s="587"/>
    </row>
    <row r="30" spans="1:12" ht="15.75">
      <c r="A30" s="588" t="s">
        <v>563</v>
      </c>
      <c r="B30" s="588"/>
      <c r="C30" s="588"/>
      <c r="D30" s="588"/>
      <c r="E30" s="588"/>
      <c r="F30" s="588"/>
      <c r="G30" s="588"/>
      <c r="H30" s="588"/>
      <c r="I30" s="588"/>
      <c r="J30" s="588"/>
      <c r="K30" s="588"/>
      <c r="L30" s="588"/>
    </row>
    <row r="31" spans="1:12" ht="15.75">
      <c r="A31" s="310" t="s">
        <v>564</v>
      </c>
      <c r="B31" s="571"/>
      <c r="C31" s="571"/>
      <c r="D31" s="584" t="s">
        <v>404</v>
      </c>
      <c r="E31" s="584"/>
      <c r="F31" s="584"/>
      <c r="G31" s="584"/>
      <c r="H31" s="584"/>
      <c r="I31" s="584"/>
      <c r="J31" s="584"/>
      <c r="K31" s="584"/>
      <c r="L31" s="584"/>
    </row>
    <row r="32" spans="1:12" ht="15.75">
      <c r="A32" s="246"/>
      <c r="B32" s="584" t="s">
        <v>649</v>
      </c>
      <c r="C32" s="584"/>
      <c r="D32" s="584"/>
      <c r="E32" s="584"/>
      <c r="F32" s="584"/>
      <c r="G32" s="584"/>
      <c r="H32" s="584"/>
      <c r="I32" s="584"/>
      <c r="J32" s="584"/>
      <c r="K32" s="584"/>
      <c r="L32" s="584"/>
    </row>
    <row r="33" spans="1:12" ht="15.75">
      <c r="A33" s="584"/>
      <c r="B33" s="584"/>
      <c r="C33" s="584"/>
      <c r="D33" s="584"/>
      <c r="E33" s="584"/>
      <c r="F33" s="584"/>
      <c r="G33" s="584"/>
      <c r="H33" s="584"/>
      <c r="I33" s="584"/>
      <c r="J33" s="584"/>
      <c r="K33" s="584"/>
      <c r="L33" s="584"/>
    </row>
    <row r="34" spans="1:12" ht="15.75">
      <c r="A34" s="589" t="s">
        <v>566</v>
      </c>
      <c r="B34" s="589"/>
      <c r="C34" s="589"/>
      <c r="D34" s="589"/>
      <c r="E34" s="589"/>
      <c r="F34" s="589"/>
      <c r="G34" s="589"/>
      <c r="H34" s="589"/>
      <c r="I34" s="589"/>
      <c r="J34" s="589"/>
      <c r="K34" s="589"/>
      <c r="L34" s="589"/>
    </row>
    <row r="35" spans="1:12" ht="15.75">
      <c r="A35" s="296"/>
      <c r="B35" s="584" t="s">
        <v>404</v>
      </c>
      <c r="C35" s="584"/>
      <c r="D35" s="584"/>
      <c r="E35" s="584"/>
      <c r="F35" s="584"/>
      <c r="G35" s="584"/>
      <c r="H35" s="584"/>
      <c r="I35" s="584"/>
      <c r="J35" s="584"/>
      <c r="K35" s="584"/>
      <c r="L35" s="584"/>
    </row>
    <row r="36" spans="1:12" ht="15.75">
      <c r="A36" s="584" t="s">
        <v>650</v>
      </c>
      <c r="B36" s="584"/>
      <c r="C36" s="590"/>
      <c r="D36" s="590"/>
      <c r="E36" s="590"/>
      <c r="F36" s="590"/>
      <c r="G36" s="590"/>
      <c r="H36" s="590"/>
      <c r="I36" s="590"/>
      <c r="J36" s="590"/>
      <c r="K36" s="590"/>
      <c r="L36" s="590"/>
    </row>
    <row r="37" spans="1:12" ht="15.75">
      <c r="A37" s="586"/>
      <c r="B37" s="586"/>
      <c r="C37" s="586"/>
      <c r="D37" s="586"/>
      <c r="E37" s="586"/>
      <c r="F37" s="586"/>
      <c r="G37" s="586"/>
      <c r="H37" s="586"/>
      <c r="I37" s="586"/>
      <c r="J37" s="586"/>
      <c r="K37" s="586"/>
      <c r="L37" s="586"/>
    </row>
    <row r="38" spans="1:12" ht="15.75">
      <c r="A38" s="519" t="s">
        <v>567</v>
      </c>
      <c r="B38" s="519"/>
      <c r="C38" s="519"/>
      <c r="D38" s="519"/>
      <c r="E38" s="519"/>
      <c r="F38" s="519"/>
      <c r="G38" s="519"/>
      <c r="H38" s="519"/>
      <c r="I38" s="519"/>
      <c r="J38" s="519"/>
      <c r="K38" s="519"/>
      <c r="L38" s="519"/>
    </row>
    <row r="39" spans="1:12" ht="15">
      <c r="A39" s="584" t="s">
        <v>568</v>
      </c>
      <c r="B39" s="584"/>
      <c r="C39" s="584"/>
      <c r="D39" s="584"/>
      <c r="E39" s="584"/>
      <c r="F39" s="584"/>
      <c r="G39" s="584"/>
      <c r="H39" s="584"/>
      <c r="I39" s="584"/>
      <c r="J39" s="584"/>
      <c r="K39" s="584"/>
      <c r="L39" s="584"/>
    </row>
    <row r="40" spans="1:12" ht="15">
      <c r="A40" s="584" t="s">
        <v>569</v>
      </c>
      <c r="B40" s="584"/>
      <c r="C40" s="584"/>
      <c r="D40" s="584"/>
      <c r="E40" s="584"/>
      <c r="F40" s="584"/>
      <c r="G40" s="584"/>
      <c r="H40" s="584"/>
      <c r="I40" s="584"/>
      <c r="J40" s="584"/>
      <c r="K40" s="584"/>
      <c r="L40" s="584"/>
    </row>
    <row r="41" spans="1:12" ht="15">
      <c r="A41" s="584" t="s">
        <v>570</v>
      </c>
      <c r="B41" s="584"/>
      <c r="C41" s="584"/>
      <c r="D41" s="584"/>
      <c r="E41" s="584"/>
      <c r="F41" s="584"/>
      <c r="G41" s="584"/>
      <c r="H41" s="584"/>
      <c r="I41" s="584"/>
      <c r="J41" s="584"/>
      <c r="K41" s="584"/>
      <c r="L41" s="584"/>
    </row>
    <row r="42" spans="1:12" ht="15">
      <c r="A42" s="246"/>
      <c r="B42" s="584" t="s">
        <v>571</v>
      </c>
      <c r="C42" s="584"/>
      <c r="D42" s="584"/>
      <c r="E42" s="584"/>
      <c r="F42" s="584"/>
      <c r="G42" s="584"/>
      <c r="H42" s="584"/>
      <c r="I42" s="246"/>
      <c r="J42" s="296" t="s">
        <v>325</v>
      </c>
      <c r="K42" s="246"/>
      <c r="L42" s="246"/>
    </row>
    <row r="43" spans="1:13" ht="15">
      <c r="A43" s="246"/>
      <c r="B43" s="585" t="s">
        <v>572</v>
      </c>
      <c r="C43" s="585"/>
      <c r="D43" s="585"/>
      <c r="E43" s="585"/>
      <c r="F43" s="585"/>
      <c r="G43" s="585"/>
      <c r="H43" s="585"/>
      <c r="I43" s="311"/>
      <c r="J43" s="296" t="s">
        <v>325</v>
      </c>
      <c r="K43" s="311"/>
      <c r="L43" s="311"/>
      <c r="M43" s="182"/>
    </row>
    <row r="44" spans="1:12" ht="12.75" customHeight="1">
      <c r="A44" s="246"/>
      <c r="B44" s="246"/>
      <c r="C44" s="246"/>
      <c r="D44" s="246"/>
      <c r="E44" s="246"/>
      <c r="F44" s="246"/>
      <c r="G44" s="246"/>
      <c r="H44" s="246"/>
      <c r="I44" s="246"/>
      <c r="J44" s="246"/>
      <c r="K44" s="246"/>
      <c r="L44" s="246"/>
    </row>
    <row r="45" spans="1:12" ht="12.75" customHeight="1">
      <c r="A45" s="516" t="s">
        <v>651</v>
      </c>
      <c r="B45" s="516"/>
      <c r="C45" s="516"/>
      <c r="D45" s="516"/>
      <c r="E45" s="516"/>
      <c r="F45" s="516"/>
      <c r="G45" s="516"/>
      <c r="H45" s="516"/>
      <c r="I45" s="516"/>
      <c r="J45" s="516"/>
      <c r="K45" s="516"/>
      <c r="L45" s="516"/>
    </row>
    <row r="46" spans="1:12" ht="12.75" customHeight="1">
      <c r="A46" s="246"/>
      <c r="B46" s="246"/>
      <c r="C46" s="246"/>
      <c r="D46" s="246"/>
      <c r="E46" s="246"/>
      <c r="F46" s="246"/>
      <c r="G46" s="246"/>
      <c r="H46" s="246"/>
      <c r="I46" s="246"/>
      <c r="J46" s="246"/>
      <c r="K46" s="246"/>
      <c r="L46" s="246"/>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B6" sqref="B6:I6"/>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564" t="s">
        <v>652</v>
      </c>
      <c r="B1" s="564"/>
      <c r="C1" s="564"/>
      <c r="D1" s="564"/>
      <c r="E1" s="564"/>
      <c r="F1" s="564"/>
      <c r="G1" s="564"/>
      <c r="H1" s="564"/>
      <c r="I1" s="564"/>
    </row>
    <row r="2" spans="1:9" ht="33">
      <c r="A2" s="517" t="s">
        <v>625</v>
      </c>
      <c r="B2" s="517"/>
      <c r="C2" s="517"/>
      <c r="D2" s="517"/>
      <c r="E2" s="517"/>
      <c r="F2" s="517"/>
      <c r="G2" s="517"/>
      <c r="H2" s="517"/>
      <c r="I2" s="517"/>
    </row>
    <row r="3" spans="1:9" ht="14.25" customHeight="1">
      <c r="A3" s="517" t="s">
        <v>653</v>
      </c>
      <c r="B3" s="517"/>
      <c r="C3" s="517"/>
      <c r="D3" s="517"/>
      <c r="E3" s="517"/>
      <c r="F3" s="517"/>
      <c r="G3" s="517"/>
      <c r="H3" s="517"/>
      <c r="I3" s="517"/>
    </row>
    <row r="4" spans="1:9" ht="14.25" customHeight="1">
      <c r="A4" s="517"/>
      <c r="B4" s="517"/>
      <c r="C4" s="517"/>
      <c r="D4" s="517"/>
      <c r="E4" s="517"/>
      <c r="F4" s="517"/>
      <c r="G4" s="517"/>
      <c r="H4" s="517"/>
      <c r="I4" s="517"/>
    </row>
    <row r="5" spans="1:9" ht="12.75">
      <c r="A5" s="547"/>
      <c r="B5" s="547"/>
      <c r="C5" s="547"/>
      <c r="D5" s="547"/>
      <c r="E5" s="547"/>
      <c r="F5" s="547"/>
      <c r="G5" s="547"/>
      <c r="H5" s="547"/>
      <c r="I5" s="547"/>
    </row>
    <row r="6" spans="1:9" ht="15">
      <c r="A6" s="269" t="s">
        <v>391</v>
      </c>
      <c r="B6" s="523" t="str">
        <f>(eff_entity)</f>
        <v>GLI-LIPSCOMB COUNTY (2019)</v>
      </c>
      <c r="C6" s="523"/>
      <c r="D6" s="523"/>
      <c r="E6" s="523"/>
      <c r="F6" s="523"/>
      <c r="G6" s="523"/>
      <c r="H6" s="523"/>
      <c r="I6" s="523"/>
    </row>
    <row r="7" spans="1:9" ht="15">
      <c r="A7" s="522" t="s">
        <v>627</v>
      </c>
      <c r="B7" s="522"/>
      <c r="C7" s="522"/>
      <c r="D7" s="302">
        <f>(timeofmeeting)</f>
        <v>0</v>
      </c>
      <c r="E7" s="593">
        <f>(dateofmeeting)</f>
        <v>0</v>
      </c>
      <c r="F7" s="593"/>
      <c r="G7" s="593"/>
      <c r="H7" s="312"/>
      <c r="I7" s="312"/>
    </row>
    <row r="8" spans="1:9" ht="15">
      <c r="A8" s="244" t="s">
        <v>503</v>
      </c>
      <c r="B8" s="523">
        <f>(nameofroom_building_physicallocation)</f>
        <v>0</v>
      </c>
      <c r="C8" s="523"/>
      <c r="D8" s="523"/>
      <c r="E8" s="523"/>
      <c r="F8" s="523"/>
      <c r="G8" s="523"/>
      <c r="H8" s="523"/>
      <c r="I8" s="523"/>
    </row>
    <row r="9" spans="1:9" ht="15">
      <c r="A9" s="523">
        <f>(city_state)</f>
        <v>0</v>
      </c>
      <c r="B9" s="523"/>
      <c r="C9" s="523"/>
      <c r="D9" s="523"/>
      <c r="E9" s="523"/>
      <c r="F9" s="523"/>
      <c r="G9" s="523"/>
      <c r="H9" s="523"/>
      <c r="I9" s="523"/>
    </row>
    <row r="10" spans="1:9" ht="15">
      <c r="A10" s="522"/>
      <c r="B10" s="522"/>
      <c r="C10" s="522"/>
      <c r="D10" s="522"/>
      <c r="E10" s="522"/>
      <c r="F10" s="522"/>
      <c r="G10" s="522"/>
      <c r="H10" s="522"/>
      <c r="I10" s="522"/>
    </row>
    <row r="11" spans="1:9" ht="15">
      <c r="A11" s="522"/>
      <c r="B11" s="522"/>
      <c r="C11" s="522"/>
      <c r="D11" s="522"/>
      <c r="E11" s="522"/>
      <c r="F11" s="522"/>
      <c r="G11" s="522"/>
      <c r="H11" s="522"/>
      <c r="I11" s="522"/>
    </row>
    <row r="12" spans="1:9" ht="14.25">
      <c r="A12" s="532" t="s">
        <v>654</v>
      </c>
      <c r="B12" s="532"/>
      <c r="C12" s="532"/>
      <c r="D12" s="532"/>
      <c r="E12" s="532"/>
      <c r="F12" s="532"/>
      <c r="G12" s="532"/>
      <c r="H12" s="532"/>
      <c r="I12" s="532"/>
    </row>
    <row r="13" spans="1:9" ht="13.5">
      <c r="A13" s="532" t="s">
        <v>655</v>
      </c>
      <c r="B13" s="532"/>
      <c r="C13" s="532"/>
      <c r="D13" s="532"/>
      <c r="E13" s="532"/>
      <c r="F13" s="532"/>
      <c r="G13" s="532"/>
      <c r="H13" s="532"/>
      <c r="I13" s="532"/>
    </row>
    <row r="14" spans="1:9" ht="13.5">
      <c r="A14" s="528"/>
      <c r="B14" s="528"/>
      <c r="C14" s="528"/>
      <c r="D14" s="528"/>
      <c r="E14" s="528"/>
      <c r="F14" s="528"/>
      <c r="G14" s="528"/>
      <c r="H14" s="528"/>
      <c r="I14" s="528"/>
    </row>
    <row r="15" spans="1:9" ht="13.5">
      <c r="A15" s="523"/>
      <c r="B15" s="523"/>
      <c r="C15" s="523"/>
      <c r="D15" s="523"/>
      <c r="E15" s="523"/>
      <c r="F15" s="523"/>
      <c r="G15" s="523"/>
      <c r="H15" s="523"/>
      <c r="I15" s="523"/>
    </row>
    <row r="16" spans="1:9" ht="13.5">
      <c r="A16" s="526"/>
      <c r="B16" s="526"/>
      <c r="C16" s="526"/>
      <c r="D16" s="526"/>
      <c r="E16" s="526"/>
      <c r="F16" s="526"/>
      <c r="G16" s="526"/>
      <c r="H16" s="526"/>
      <c r="I16" s="526"/>
    </row>
    <row r="17" spans="1:9" ht="13.5">
      <c r="A17" s="528"/>
      <c r="B17" s="528"/>
      <c r="C17" s="528"/>
      <c r="D17" s="528"/>
      <c r="E17" s="528"/>
      <c r="F17" s="528"/>
      <c r="G17" s="528"/>
      <c r="H17" s="528"/>
      <c r="I17" s="528"/>
    </row>
    <row r="18" spans="1:9" ht="13.5">
      <c r="A18" s="531" t="s">
        <v>516</v>
      </c>
      <c r="B18" s="531"/>
      <c r="C18" s="531"/>
      <c r="D18" s="531"/>
      <c r="E18" s="531"/>
      <c r="F18" s="531"/>
      <c r="G18" s="531"/>
      <c r="H18" s="531"/>
      <c r="I18" s="531"/>
    </row>
    <row r="19" spans="1:9" ht="13.5">
      <c r="A19" s="528"/>
      <c r="B19" s="528"/>
      <c r="C19" s="528"/>
      <c r="D19" s="528"/>
      <c r="E19" s="528"/>
      <c r="F19" s="528"/>
      <c r="G19" s="528"/>
      <c r="H19" s="528"/>
      <c r="I19" s="528"/>
    </row>
    <row r="20" spans="1:9" ht="13.5">
      <c r="A20" s="522" t="s">
        <v>517</v>
      </c>
      <c r="B20" s="522"/>
      <c r="C20" s="522"/>
      <c r="D20" s="522"/>
      <c r="E20" s="522"/>
      <c r="F20" s="522"/>
      <c r="G20" s="522"/>
      <c r="H20" s="522"/>
      <c r="I20" s="522"/>
    </row>
    <row r="21" spans="1:9" ht="13.5">
      <c r="A21" s="522" t="s">
        <v>518</v>
      </c>
      <c r="B21" s="522"/>
      <c r="C21" s="522"/>
      <c r="D21" s="522"/>
      <c r="E21" s="522"/>
      <c r="F21" s="522"/>
      <c r="G21" s="522"/>
      <c r="H21" s="522"/>
      <c r="I21" s="522"/>
    </row>
    <row r="22" spans="1:9" ht="13.5">
      <c r="A22" s="522" t="s">
        <v>519</v>
      </c>
      <c r="B22" s="522"/>
      <c r="C22" s="522"/>
      <c r="D22" s="522"/>
      <c r="E22" s="522"/>
      <c r="F22" s="522"/>
      <c r="G22" s="522"/>
      <c r="H22" s="522"/>
      <c r="I22" s="522"/>
    </row>
    <row r="23" spans="1:9" ht="13.5">
      <c r="A23" s="522"/>
      <c r="B23" s="522"/>
      <c r="C23" s="522"/>
      <c r="D23" s="522"/>
      <c r="E23" s="522"/>
      <c r="F23" s="522"/>
      <c r="G23" s="522"/>
      <c r="H23" s="522"/>
      <c r="I23" s="522"/>
    </row>
    <row r="24" spans="1:9" ht="14.25">
      <c r="A24" s="522" t="s">
        <v>520</v>
      </c>
      <c r="B24" s="522"/>
      <c r="C24" s="522"/>
      <c r="D24" s="313"/>
      <c r="E24" s="244" t="s">
        <v>656</v>
      </c>
      <c r="F24" s="313"/>
      <c r="G24" s="244" t="s">
        <v>657</v>
      </c>
      <c r="H24" s="528"/>
      <c r="I24" s="528"/>
    </row>
    <row r="25" spans="1:9" ht="14.25">
      <c r="A25" s="522" t="s">
        <v>523</v>
      </c>
      <c r="B25" s="522"/>
      <c r="C25" s="522"/>
      <c r="D25" s="314"/>
      <c r="E25" s="244" t="s">
        <v>656</v>
      </c>
      <c r="F25" s="315"/>
      <c r="G25" s="244" t="s">
        <v>657</v>
      </c>
      <c r="H25" s="528"/>
      <c r="I25" s="528"/>
    </row>
    <row r="26" spans="1:9" ht="14.25">
      <c r="A26" s="522" t="s">
        <v>524</v>
      </c>
      <c r="B26" s="522"/>
      <c r="C26" s="522"/>
      <c r="D26" s="314"/>
      <c r="E26" s="244" t="s">
        <v>656</v>
      </c>
      <c r="F26" s="314"/>
      <c r="G26" s="244" t="s">
        <v>657</v>
      </c>
      <c r="H26" s="528"/>
      <c r="I26" s="528"/>
    </row>
    <row r="27" spans="1:9" ht="13.5">
      <c r="A27" s="528"/>
      <c r="B27" s="528"/>
      <c r="C27" s="528"/>
      <c r="D27" s="528"/>
      <c r="E27" s="528"/>
      <c r="F27" s="528"/>
      <c r="G27" s="528"/>
      <c r="H27" s="528"/>
      <c r="I27" s="528"/>
    </row>
    <row r="28" spans="1:9" ht="13.5">
      <c r="A28" s="528"/>
      <c r="B28" s="528"/>
      <c r="C28" s="528"/>
      <c r="D28" s="528"/>
      <c r="E28" s="528"/>
      <c r="F28" s="528"/>
      <c r="G28" s="528"/>
      <c r="H28" s="528"/>
      <c r="I28" s="528"/>
    </row>
    <row r="29" spans="1:9" ht="13.5">
      <c r="A29" s="528"/>
      <c r="B29" s="528"/>
      <c r="C29" s="528"/>
      <c r="D29" s="528"/>
      <c r="E29" s="528"/>
      <c r="F29" s="528"/>
      <c r="G29" s="528"/>
      <c r="H29" s="528"/>
      <c r="I29" s="528"/>
    </row>
    <row r="30" spans="1:9" ht="13.5">
      <c r="A30" s="528"/>
      <c r="B30" s="528"/>
      <c r="C30" s="528"/>
      <c r="D30" s="528"/>
      <c r="E30" s="528"/>
      <c r="F30" s="528"/>
      <c r="G30" s="528"/>
      <c r="H30" s="528"/>
      <c r="I30" s="528"/>
    </row>
    <row r="31" spans="1:9" ht="13.5">
      <c r="A31" s="528"/>
      <c r="B31" s="528"/>
      <c r="C31" s="528"/>
      <c r="D31" s="528"/>
      <c r="E31" s="528"/>
      <c r="F31" s="528"/>
      <c r="G31" s="528"/>
      <c r="H31" s="528"/>
      <c r="I31" s="528"/>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4.25">
      <c r="A34" s="594"/>
      <c r="B34" s="594"/>
      <c r="C34" s="594"/>
      <c r="D34" s="594"/>
      <c r="E34" s="594"/>
      <c r="F34" s="594"/>
      <c r="G34" s="594"/>
      <c r="H34" s="594"/>
      <c r="I34" s="594"/>
    </row>
    <row r="35" spans="1:9" ht="13.5">
      <c r="A35" s="528"/>
      <c r="B35" s="528"/>
      <c r="C35" s="528"/>
      <c r="D35" s="528"/>
      <c r="E35" s="528"/>
      <c r="F35" s="528"/>
      <c r="G35" s="528"/>
      <c r="H35" s="528"/>
      <c r="I35" s="528"/>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2"/>
      <c r="B40" s="522"/>
      <c r="C40" s="522"/>
      <c r="D40" s="522"/>
      <c r="E40" s="522"/>
      <c r="F40" s="522"/>
      <c r="G40" s="522"/>
      <c r="H40" s="522"/>
      <c r="I40" s="522"/>
    </row>
    <row r="41" spans="1:9" ht="13.5">
      <c r="A41" s="532"/>
      <c r="B41" s="532"/>
      <c r="C41" s="532"/>
      <c r="D41" s="532"/>
      <c r="E41" s="532"/>
      <c r="F41" s="532"/>
      <c r="G41" s="532"/>
      <c r="H41" s="532"/>
      <c r="I41" s="532"/>
    </row>
    <row r="42" spans="1:9" ht="13.5">
      <c r="A42" s="528"/>
      <c r="B42" s="528"/>
      <c r="C42" s="528"/>
      <c r="D42" s="528"/>
      <c r="E42" s="528"/>
      <c r="F42" s="528"/>
      <c r="G42" s="528"/>
      <c r="H42" s="528"/>
      <c r="I42" s="528"/>
    </row>
    <row r="43" spans="1:13" ht="13.5">
      <c r="A43" s="522"/>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t="s">
        <v>454</v>
      </c>
      <c r="B49" s="522"/>
      <c r="C49" s="522"/>
      <c r="D49" s="522"/>
      <c r="E49" s="522"/>
      <c r="F49" s="522"/>
      <c r="G49" s="522"/>
      <c r="H49" s="522"/>
      <c r="I49" s="522"/>
    </row>
    <row r="50" spans="1:9" ht="13.5">
      <c r="A50" s="522" t="s">
        <v>455</v>
      </c>
      <c r="B50" s="522"/>
      <c r="C50" s="522"/>
      <c r="D50" s="522"/>
      <c r="E50" s="522"/>
      <c r="F50" s="522"/>
      <c r="G50" s="522"/>
      <c r="H50" s="522"/>
      <c r="I50" s="522"/>
    </row>
    <row r="51" spans="1:9" ht="13.5">
      <c r="A51" s="525" t="s">
        <v>285</v>
      </c>
      <c r="B51" s="525"/>
      <c r="C51" s="525"/>
      <c r="D51" s="525"/>
      <c r="E51" s="525"/>
      <c r="F51" s="525"/>
      <c r="G51" s="525"/>
      <c r="H51" s="525"/>
      <c r="I51" s="525"/>
    </row>
    <row r="52" spans="1:9" ht="13.5">
      <c r="A52" s="556" t="s">
        <v>494</v>
      </c>
      <c r="B52" s="556"/>
      <c r="C52" s="556"/>
      <c r="D52" s="556"/>
      <c r="E52" s="556"/>
      <c r="F52" s="556"/>
      <c r="G52" s="556"/>
      <c r="H52" s="556"/>
      <c r="I52" s="556"/>
    </row>
    <row r="53" spans="1:9" ht="13.5">
      <c r="A53" s="525" t="s">
        <v>658</v>
      </c>
      <c r="B53" s="525"/>
      <c r="C53" s="525"/>
      <c r="D53" s="525"/>
      <c r="E53" s="525"/>
      <c r="F53" s="525"/>
      <c r="G53" s="525"/>
      <c r="H53" s="525"/>
      <c r="I53" s="525"/>
    </row>
    <row r="54" spans="1:9" ht="13.5">
      <c r="A54" s="269"/>
      <c r="B54" s="269"/>
      <c r="C54" s="269"/>
      <c r="D54" s="269"/>
      <c r="E54" s="269"/>
      <c r="F54" s="269"/>
      <c r="G54" s="269"/>
      <c r="H54" s="269"/>
      <c r="I54" s="26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659</v>
      </c>
      <c r="B1" s="564"/>
      <c r="C1" s="564"/>
      <c r="D1" s="564"/>
      <c r="E1" s="564"/>
      <c r="F1" s="564"/>
      <c r="G1" s="564"/>
      <c r="H1" s="564"/>
      <c r="I1" s="564"/>
    </row>
    <row r="2" spans="1:9" ht="33">
      <c r="A2" s="252"/>
      <c r="B2" s="252"/>
      <c r="C2" s="517" t="s">
        <v>660</v>
      </c>
      <c r="D2" s="517"/>
      <c r="E2" s="517"/>
      <c r="F2" s="252">
        <f>(apyr)</f>
        <v>2019</v>
      </c>
      <c r="G2" s="597" t="s">
        <v>661</v>
      </c>
      <c r="H2" s="597"/>
      <c r="I2" s="252"/>
    </row>
    <row r="3" spans="1:9" ht="14.25" customHeight="1">
      <c r="A3" s="517" t="s">
        <v>662</v>
      </c>
      <c r="B3" s="517"/>
      <c r="C3" s="517"/>
      <c r="D3" s="517"/>
      <c r="E3" s="517"/>
      <c r="F3" s="517"/>
      <c r="G3" s="517"/>
      <c r="H3" s="517"/>
      <c r="I3" s="517"/>
    </row>
    <row r="4" spans="1:9" ht="1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5">
      <c r="A7" s="528"/>
      <c r="B7" s="528"/>
      <c r="C7" s="528"/>
      <c r="D7" s="528"/>
      <c r="E7" s="528"/>
      <c r="F7" s="528"/>
      <c r="G7" s="528"/>
      <c r="H7" s="528"/>
      <c r="I7" s="528"/>
    </row>
    <row r="8" spans="1:9" ht="15">
      <c r="A8" s="269" t="s">
        <v>663</v>
      </c>
      <c r="B8" s="533"/>
      <c r="C8" s="533"/>
      <c r="D8" s="522" t="s">
        <v>664</v>
      </c>
      <c r="E8" s="522"/>
      <c r="F8" s="522"/>
      <c r="G8" s="522"/>
      <c r="H8" s="522"/>
      <c r="I8" s="522"/>
    </row>
    <row r="9" spans="1:9" ht="15">
      <c r="A9" s="523">
        <f>(countyormunicipality)</f>
        <v>0</v>
      </c>
      <c r="B9" s="523"/>
      <c r="C9" s="523"/>
      <c r="D9" s="523"/>
      <c r="E9" s="523"/>
      <c r="F9" s="522" t="s">
        <v>665</v>
      </c>
      <c r="G9" s="522"/>
      <c r="H9" s="522"/>
      <c r="I9" s="522"/>
    </row>
    <row r="10" spans="1:9" ht="15">
      <c r="A10" s="522"/>
      <c r="B10" s="522"/>
      <c r="C10" s="522"/>
      <c r="D10" s="522"/>
      <c r="E10" s="522"/>
      <c r="F10" s="522"/>
      <c r="G10" s="522"/>
      <c r="H10" s="522"/>
      <c r="I10" s="522"/>
    </row>
    <row r="11" spans="1:9" ht="15">
      <c r="A11" s="528"/>
      <c r="B11" s="528"/>
      <c r="C11" s="528"/>
      <c r="D11" s="528"/>
      <c r="E11" s="528"/>
      <c r="F11" s="528"/>
      <c r="G11" s="528"/>
      <c r="H11" s="528"/>
      <c r="I11" s="528"/>
    </row>
    <row r="12" spans="1:9" ht="15">
      <c r="A12" s="528"/>
      <c r="B12" s="522" t="s">
        <v>666</v>
      </c>
      <c r="C12" s="522"/>
      <c r="D12" s="522"/>
      <c r="E12" s="316" t="s">
        <v>325</v>
      </c>
      <c r="F12" s="317"/>
      <c r="G12" s="244" t="s">
        <v>667</v>
      </c>
      <c r="H12" s="528"/>
      <c r="I12" s="528"/>
    </row>
    <row r="13" spans="1:9" ht="15">
      <c r="A13" s="528"/>
      <c r="B13" s="522" t="s">
        <v>668</v>
      </c>
      <c r="C13" s="522"/>
      <c r="D13" s="522"/>
      <c r="E13" s="272" t="s">
        <v>325</v>
      </c>
      <c r="F13" s="318"/>
      <c r="G13" s="244" t="s">
        <v>667</v>
      </c>
      <c r="H13" s="528"/>
      <c r="I13" s="528"/>
    </row>
    <row r="14" spans="1:9" ht="15">
      <c r="A14" s="528"/>
      <c r="B14" s="522" t="s">
        <v>669</v>
      </c>
      <c r="C14" s="522"/>
      <c r="D14" s="522"/>
      <c r="E14" s="272" t="s">
        <v>325</v>
      </c>
      <c r="F14" s="318"/>
      <c r="G14" s="244" t="s">
        <v>667</v>
      </c>
      <c r="H14" s="528"/>
      <c r="I14" s="528"/>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c r="B17" s="522"/>
      <c r="C17" s="522"/>
      <c r="D17" s="522"/>
      <c r="E17" s="522"/>
      <c r="F17" s="522"/>
      <c r="G17" s="522"/>
      <c r="H17" s="522"/>
      <c r="I17" s="522"/>
    </row>
    <row r="18" spans="1:9" ht="15">
      <c r="A18" s="522" t="s">
        <v>670</v>
      </c>
      <c r="B18" s="522"/>
      <c r="C18" s="522"/>
      <c r="D18" s="522"/>
      <c r="E18" s="522"/>
      <c r="F18" s="522"/>
      <c r="G18" s="522"/>
      <c r="H18" s="522"/>
      <c r="I18" s="522"/>
    </row>
    <row r="19" spans="1:9" ht="15">
      <c r="A19" s="523">
        <f>(countyormunicipality)</f>
        <v>0</v>
      </c>
      <c r="B19" s="523"/>
      <c r="C19" s="522" t="s">
        <v>671</v>
      </c>
      <c r="D19" s="522"/>
      <c r="E19" s="522"/>
      <c r="F19" s="522"/>
      <c r="G19" s="265">
        <f>(txyr)</f>
        <v>2018</v>
      </c>
      <c r="H19" s="522" t="s">
        <v>672</v>
      </c>
      <c r="I19" s="522"/>
    </row>
    <row r="20" spans="1:9" ht="15">
      <c r="A20" s="269" t="s">
        <v>673</v>
      </c>
      <c r="B20" s="523">
        <f>(apyr)</f>
        <v>2019</v>
      </c>
      <c r="C20" s="523"/>
      <c r="D20" s="522" t="s">
        <v>674</v>
      </c>
      <c r="E20" s="522"/>
      <c r="F20" s="522"/>
      <c r="G20" s="522"/>
      <c r="H20" s="522"/>
      <c r="I20" s="522"/>
    </row>
    <row r="21" spans="1:9" ht="15">
      <c r="A21" s="528"/>
      <c r="B21" s="528"/>
      <c r="C21" s="528"/>
      <c r="D21" s="528"/>
      <c r="E21" s="528"/>
      <c r="F21" s="528"/>
      <c r="G21" s="528"/>
      <c r="H21" s="528"/>
      <c r="I21" s="528"/>
    </row>
    <row r="22" spans="1:9" ht="15">
      <c r="A22" s="528"/>
      <c r="B22" s="528"/>
      <c r="C22" s="528"/>
      <c r="D22" s="528"/>
      <c r="E22" s="528"/>
      <c r="F22" s="528"/>
      <c r="G22" s="528"/>
      <c r="H22" s="528"/>
      <c r="I22" s="528"/>
    </row>
    <row r="23" spans="1:9" ht="15">
      <c r="A23" s="522"/>
      <c r="B23" s="522"/>
      <c r="C23" s="522"/>
      <c r="D23" s="522"/>
      <c r="E23" s="522"/>
      <c r="F23" s="522"/>
      <c r="G23" s="522"/>
      <c r="H23" s="522"/>
      <c r="I23" s="522"/>
    </row>
    <row r="24" spans="1:9" ht="15">
      <c r="A24" s="528"/>
      <c r="B24" s="528"/>
      <c r="C24" s="528"/>
      <c r="D24" s="528"/>
      <c r="E24" s="528"/>
      <c r="F24" s="528"/>
      <c r="G24" s="528"/>
      <c r="H24" s="528"/>
      <c r="I24" s="528"/>
    </row>
    <row r="25" spans="1:9" ht="14.25">
      <c r="A25" s="532" t="s">
        <v>675</v>
      </c>
      <c r="B25" s="532"/>
      <c r="C25" s="532"/>
      <c r="D25" s="532"/>
      <c r="E25" s="532"/>
      <c r="F25" s="532"/>
      <c r="G25" s="532"/>
      <c r="H25" s="532"/>
      <c r="I25" s="532"/>
    </row>
    <row r="26" spans="1:9" ht="15">
      <c r="A26" s="528" t="s">
        <v>676</v>
      </c>
      <c r="B26" s="528"/>
      <c r="C26" s="528"/>
      <c r="D26" s="528"/>
      <c r="E26" s="528"/>
      <c r="F26" s="528"/>
      <c r="G26" s="528"/>
      <c r="H26" s="528"/>
      <c r="I26" s="528"/>
    </row>
    <row r="27" spans="1:9" ht="15">
      <c r="A27" s="528"/>
      <c r="B27" s="528"/>
      <c r="C27" s="528"/>
      <c r="D27" s="528"/>
      <c r="E27" s="528"/>
      <c r="F27" s="528"/>
      <c r="G27" s="528"/>
      <c r="H27" s="528"/>
      <c r="I27" s="528"/>
    </row>
    <row r="28" spans="1:9" ht="15">
      <c r="A28" s="528"/>
      <c r="B28" s="528"/>
      <c r="C28" s="528"/>
      <c r="D28" s="528"/>
      <c r="E28" s="528"/>
      <c r="F28" s="528"/>
      <c r="G28" s="528"/>
      <c r="H28" s="528"/>
      <c r="I28" s="528"/>
    </row>
    <row r="29" spans="1:9" ht="15">
      <c r="A29" s="522" t="s">
        <v>677</v>
      </c>
      <c r="B29" s="522"/>
      <c r="C29" s="522"/>
      <c r="D29" s="522"/>
      <c r="E29" s="522"/>
      <c r="F29" s="522"/>
      <c r="G29" s="522"/>
      <c r="H29" s="522"/>
      <c r="I29" s="522"/>
    </row>
    <row r="30" spans="1:9" ht="15">
      <c r="A30" s="569">
        <f>(nameofcountyormunicipaltaxassessor_collector)</f>
        <v>0</v>
      </c>
      <c r="B30" s="569"/>
      <c r="C30" s="569"/>
      <c r="D30" s="569"/>
      <c r="E30" s="569"/>
      <c r="F30" s="569"/>
      <c r="G30" s="522"/>
      <c r="H30" s="522"/>
      <c r="I30" s="522"/>
    </row>
    <row r="31" spans="1:9" ht="15">
      <c r="A31" s="595">
        <f>(countyormunicipality)</f>
        <v>0</v>
      </c>
      <c r="B31" s="595"/>
      <c r="C31" s="595"/>
      <c r="D31" s="595"/>
      <c r="E31" s="595"/>
      <c r="F31" s="595"/>
      <c r="G31" s="522" t="s">
        <v>678</v>
      </c>
      <c r="H31" s="522"/>
      <c r="I31" s="522"/>
    </row>
    <row r="32" spans="1:9" ht="15">
      <c r="A32" s="596">
        <f>(address)</f>
        <v>0</v>
      </c>
      <c r="B32" s="596"/>
      <c r="C32" s="596"/>
      <c r="D32" s="596"/>
      <c r="E32" s="596"/>
      <c r="F32" s="596"/>
      <c r="G32" s="596"/>
      <c r="H32" s="596"/>
      <c r="I32" s="596"/>
    </row>
    <row r="33" spans="1:9" ht="15">
      <c r="A33" s="595">
        <f>(telephonenumber)</f>
        <v>0</v>
      </c>
      <c r="B33" s="595"/>
      <c r="C33" s="595"/>
      <c r="D33" s="595"/>
      <c r="E33" s="595"/>
      <c r="F33" s="595"/>
      <c r="G33" s="526"/>
      <c r="H33" s="526"/>
      <c r="I33" s="526"/>
    </row>
    <row r="34" spans="1:9" ht="15">
      <c r="A34" s="569">
        <f>(emailaddress)</f>
        <v>0</v>
      </c>
      <c r="B34" s="569"/>
      <c r="C34" s="569"/>
      <c r="D34" s="569"/>
      <c r="E34" s="569"/>
      <c r="F34" s="569"/>
      <c r="G34" s="569"/>
      <c r="H34" s="569"/>
      <c r="I34" s="569"/>
    </row>
    <row r="35" spans="1:9" ht="15">
      <c r="A35" s="595">
        <f>(websiteaddress)</f>
        <v>0</v>
      </c>
      <c r="B35" s="595"/>
      <c r="C35" s="595"/>
      <c r="D35" s="595"/>
      <c r="E35" s="595"/>
      <c r="F35" s="595"/>
      <c r="G35" s="595"/>
      <c r="H35" s="595"/>
      <c r="I35" s="595"/>
    </row>
    <row r="36" spans="1:9" ht="15">
      <c r="A36" s="522"/>
      <c r="B36" s="522"/>
      <c r="C36" s="522"/>
      <c r="D36" s="522"/>
      <c r="E36" s="522"/>
      <c r="F36" s="522"/>
      <c r="G36" s="522"/>
      <c r="H36" s="522"/>
      <c r="I36" s="522"/>
    </row>
    <row r="37" spans="1:9" ht="15">
      <c r="A37" s="522"/>
      <c r="B37" s="522"/>
      <c r="C37" s="522"/>
      <c r="D37" s="522"/>
      <c r="E37" s="522"/>
      <c r="F37" s="522"/>
      <c r="G37" s="522"/>
      <c r="H37" s="522"/>
      <c r="I37" s="522"/>
    </row>
    <row r="38" spans="1:9" ht="1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8"/>
      <c r="B40" s="528"/>
      <c r="C40" s="528"/>
      <c r="D40" s="528"/>
      <c r="E40" s="528"/>
      <c r="F40" s="528"/>
      <c r="G40" s="528"/>
      <c r="H40" s="528"/>
      <c r="I40" s="528"/>
    </row>
    <row r="41" spans="1:9" ht="13.5">
      <c r="A41" s="531"/>
      <c r="B41" s="531"/>
      <c r="C41" s="531"/>
      <c r="D41" s="531"/>
      <c r="E41" s="531"/>
      <c r="F41" s="531"/>
      <c r="G41" s="531"/>
      <c r="H41" s="531"/>
      <c r="I41" s="531"/>
    </row>
    <row r="42" spans="1:9" ht="13.5">
      <c r="A42" s="528"/>
      <c r="B42" s="528"/>
      <c r="C42" s="528"/>
      <c r="D42" s="528"/>
      <c r="E42" s="528"/>
      <c r="F42" s="528"/>
      <c r="G42" s="528"/>
      <c r="H42" s="528"/>
      <c r="I42" s="528"/>
    </row>
    <row r="43" spans="1:9" ht="13.5">
      <c r="A43" s="244"/>
      <c r="B43" s="244"/>
      <c r="C43" s="244"/>
      <c r="D43" s="244"/>
      <c r="E43" s="244"/>
      <c r="F43" s="244"/>
      <c r="G43" s="244"/>
      <c r="H43" s="244"/>
      <c r="I43" s="244"/>
    </row>
    <row r="44" spans="1:9" ht="13.5">
      <c r="A44" s="244"/>
      <c r="B44" s="244"/>
      <c r="C44" s="244"/>
      <c r="D44" s="244"/>
      <c r="E44" s="244"/>
      <c r="F44" s="244"/>
      <c r="G44" s="244"/>
      <c r="H44" s="244"/>
      <c r="I44" s="244"/>
    </row>
    <row r="45" spans="1:9" ht="13.5">
      <c r="A45" s="244"/>
      <c r="B45" s="244"/>
      <c r="C45" s="244"/>
      <c r="D45" s="244"/>
      <c r="E45" s="244"/>
      <c r="F45" s="244"/>
      <c r="G45" s="244"/>
      <c r="H45" s="244"/>
      <c r="I45" s="244"/>
    </row>
    <row r="46" spans="1:9" ht="13.5">
      <c r="A46" s="244"/>
      <c r="B46" s="244"/>
      <c r="C46" s="244"/>
      <c r="D46" s="244"/>
      <c r="E46" s="244"/>
      <c r="F46" s="244"/>
      <c r="G46" s="244"/>
      <c r="H46" s="244"/>
      <c r="I46" s="244"/>
    </row>
    <row r="47" spans="1:9" ht="13.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69"/>
      <c r="B54" s="269"/>
      <c r="C54" s="269"/>
      <c r="D54" s="269"/>
      <c r="E54" s="269"/>
      <c r="F54" s="269"/>
      <c r="G54" s="269"/>
      <c r="H54" s="269"/>
      <c r="I54" s="269"/>
    </row>
    <row r="55" spans="1:9" ht="13.5">
      <c r="A55" s="269"/>
      <c r="B55" s="269"/>
      <c r="C55" s="269"/>
      <c r="D55" s="269"/>
      <c r="E55" s="269"/>
      <c r="F55" s="269"/>
      <c r="G55" s="269"/>
      <c r="H55" s="269"/>
      <c r="I55" s="269"/>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row r="59" spans="1:9" ht="13.5">
      <c r="A59" s="269"/>
      <c r="B59" s="269"/>
      <c r="C59" s="269"/>
      <c r="D59" s="269"/>
      <c r="E59" s="269"/>
      <c r="F59" s="269"/>
      <c r="G59" s="269"/>
      <c r="H59" s="269"/>
      <c r="I59" s="269"/>
    </row>
    <row r="60" spans="1:9" ht="13.5">
      <c r="A60" s="269"/>
      <c r="B60" s="269"/>
      <c r="C60" s="269"/>
      <c r="D60" s="269"/>
      <c r="E60" s="269"/>
      <c r="F60" s="269"/>
      <c r="G60" s="269"/>
      <c r="H60" s="269"/>
      <c r="I60" s="269"/>
    </row>
    <row r="61" spans="1:9" ht="13.5">
      <c r="A61" s="269"/>
      <c r="B61" s="269"/>
      <c r="C61" s="269"/>
      <c r="D61" s="269"/>
      <c r="E61" s="269"/>
      <c r="F61" s="269"/>
      <c r="G61" s="269"/>
      <c r="H61" s="269"/>
      <c r="I61" s="269"/>
    </row>
    <row r="62" spans="1:9" ht="13.5">
      <c r="A62" s="269"/>
      <c r="B62" s="269"/>
      <c r="C62" s="269"/>
      <c r="D62" s="269"/>
      <c r="E62" s="269"/>
      <c r="F62" s="269"/>
      <c r="G62" s="269"/>
      <c r="H62" s="269"/>
      <c r="I62" s="269"/>
    </row>
    <row r="63" spans="1:9" ht="13.5">
      <c r="A63" s="269"/>
      <c r="B63" s="269"/>
      <c r="C63" s="269"/>
      <c r="D63" s="269"/>
      <c r="E63" s="269"/>
      <c r="F63" s="269"/>
      <c r="G63" s="269"/>
      <c r="H63" s="269"/>
      <c r="I63" s="269"/>
    </row>
    <row r="64" spans="1:9" ht="13.5">
      <c r="A64" s="269"/>
      <c r="B64" s="269"/>
      <c r="C64" s="269"/>
      <c r="D64" s="269"/>
      <c r="E64" s="269"/>
      <c r="F64" s="269"/>
      <c r="G64" s="269"/>
      <c r="H64" s="269"/>
      <c r="I64" s="269"/>
    </row>
    <row r="65" spans="1:9" ht="13.5">
      <c r="A65" s="269"/>
      <c r="B65" s="269"/>
      <c r="C65" s="269"/>
      <c r="D65" s="269"/>
      <c r="E65" s="269"/>
      <c r="F65" s="269"/>
      <c r="G65" s="269"/>
      <c r="H65" s="269"/>
      <c r="I65" s="26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679</v>
      </c>
      <c r="B1" s="564"/>
      <c r="C1" s="564"/>
      <c r="D1" s="564"/>
      <c r="E1" s="564"/>
      <c r="F1" s="564"/>
      <c r="G1" s="564"/>
      <c r="H1" s="564"/>
      <c r="I1" s="564"/>
    </row>
    <row r="2" spans="1:9" ht="33">
      <c r="A2" s="252"/>
      <c r="B2" s="252"/>
      <c r="C2" s="599" t="s">
        <v>680</v>
      </c>
      <c r="D2" s="599"/>
      <c r="E2" s="599"/>
      <c r="F2" s="252">
        <f>SUM(apyr)</f>
        <v>2019</v>
      </c>
      <c r="G2" s="597" t="s">
        <v>661</v>
      </c>
      <c r="H2" s="597"/>
      <c r="I2" s="252"/>
    </row>
    <row r="3" spans="1:9" ht="14.25" customHeight="1">
      <c r="A3" s="517" t="s">
        <v>662</v>
      </c>
      <c r="B3" s="517"/>
      <c r="C3" s="517"/>
      <c r="D3" s="517"/>
      <c r="E3" s="517"/>
      <c r="F3" s="517"/>
      <c r="G3" s="517"/>
      <c r="H3" s="517"/>
      <c r="I3" s="517"/>
    </row>
    <row r="4" spans="1:9" ht="14.2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2.75">
      <c r="A7" s="547"/>
      <c r="B7" s="547"/>
      <c r="C7" s="547"/>
      <c r="D7" s="547"/>
      <c r="E7" s="547"/>
      <c r="F7" s="547"/>
      <c r="G7" s="547"/>
      <c r="H7" s="547"/>
      <c r="I7" s="547"/>
    </row>
    <row r="8" spans="1:9" ht="15">
      <c r="A8" s="269" t="s">
        <v>663</v>
      </c>
      <c r="B8" s="533"/>
      <c r="C8" s="533"/>
      <c r="D8" s="522" t="s">
        <v>664</v>
      </c>
      <c r="E8" s="522"/>
      <c r="F8" s="522"/>
      <c r="G8" s="522"/>
      <c r="H8" s="522"/>
      <c r="I8" s="522"/>
    </row>
    <row r="9" spans="1:9" ht="15">
      <c r="A9" s="523">
        <f>(countyormunicipality)</f>
        <v>0</v>
      </c>
      <c r="B9" s="523"/>
      <c r="C9" s="523"/>
      <c r="D9" s="523"/>
      <c r="E9" s="523"/>
      <c r="F9" s="522" t="s">
        <v>681</v>
      </c>
      <c r="G9" s="522"/>
      <c r="H9" s="522"/>
      <c r="I9" s="522"/>
    </row>
    <row r="10" spans="1:9" ht="15">
      <c r="A10" s="558" t="s">
        <v>682</v>
      </c>
      <c r="B10" s="558"/>
      <c r="C10" s="558"/>
      <c r="D10" s="558"/>
      <c r="E10" s="558"/>
      <c r="F10" s="522"/>
      <c r="G10" s="522"/>
      <c r="H10" s="522"/>
      <c r="I10" s="522"/>
    </row>
    <row r="11" spans="1:9" ht="15">
      <c r="A11" s="528"/>
      <c r="B11" s="528"/>
      <c r="C11" s="528"/>
      <c r="D11" s="528"/>
      <c r="E11" s="528"/>
      <c r="F11" s="528"/>
      <c r="G11" s="528"/>
      <c r="H11" s="528"/>
      <c r="I11" s="528"/>
    </row>
    <row r="12" spans="1:9" ht="15">
      <c r="A12" s="522" t="s">
        <v>683</v>
      </c>
      <c r="B12" s="522"/>
      <c r="C12" s="528">
        <f>(countyormunicipality)</f>
        <v>0</v>
      </c>
      <c r="D12" s="528"/>
      <c r="E12" s="528"/>
      <c r="F12" s="528"/>
      <c r="G12" s="522" t="s">
        <v>684</v>
      </c>
      <c r="H12" s="522"/>
      <c r="I12" s="522"/>
    </row>
    <row r="13" spans="1:9" ht="16.5" customHeight="1">
      <c r="A13" s="522" t="s">
        <v>685</v>
      </c>
      <c r="B13" s="522"/>
      <c r="C13" s="522"/>
      <c r="D13" s="576"/>
      <c r="E13" s="576"/>
      <c r="F13" s="576"/>
      <c r="G13" s="576"/>
      <c r="H13" s="576"/>
      <c r="I13" s="576"/>
    </row>
    <row r="14" spans="1:9" ht="15">
      <c r="A14" s="528"/>
      <c r="B14" s="528"/>
      <c r="C14" s="528"/>
      <c r="D14" s="528"/>
      <c r="E14" s="528"/>
      <c r="F14" s="528"/>
      <c r="G14" s="528"/>
      <c r="H14" s="528"/>
      <c r="I14" s="528"/>
    </row>
    <row r="15" spans="1:9" ht="15">
      <c r="A15" s="522" t="s">
        <v>666</v>
      </c>
      <c r="B15" s="522"/>
      <c r="C15" s="522"/>
      <c r="D15" s="522"/>
      <c r="E15" s="316" t="s">
        <v>325</v>
      </c>
      <c r="F15" s="317"/>
      <c r="G15" s="244" t="s">
        <v>667</v>
      </c>
      <c r="H15" s="528"/>
      <c r="I15" s="528"/>
    </row>
    <row r="16" spans="1:9" ht="15">
      <c r="A16" s="522" t="s">
        <v>668</v>
      </c>
      <c r="B16" s="522"/>
      <c r="C16" s="522"/>
      <c r="D16" s="522"/>
      <c r="E16" s="272" t="s">
        <v>325</v>
      </c>
      <c r="F16" s="318"/>
      <c r="G16" s="244" t="s">
        <v>667</v>
      </c>
      <c r="H16" s="528"/>
      <c r="I16" s="528"/>
    </row>
    <row r="17" spans="1:9" ht="15">
      <c r="A17" s="522" t="s">
        <v>669</v>
      </c>
      <c r="B17" s="522"/>
      <c r="C17" s="522"/>
      <c r="D17" s="522"/>
      <c r="E17" s="272" t="s">
        <v>325</v>
      </c>
      <c r="F17" s="318"/>
      <c r="G17" s="244" t="s">
        <v>667</v>
      </c>
      <c r="H17" s="528"/>
      <c r="I17" s="528"/>
    </row>
    <row r="18" spans="1:9" ht="15">
      <c r="A18" s="522" t="s">
        <v>686</v>
      </c>
      <c r="B18" s="522"/>
      <c r="C18" s="522"/>
      <c r="D18" s="522"/>
      <c r="E18" s="272" t="s">
        <v>325</v>
      </c>
      <c r="F18" s="273"/>
      <c r="G18" s="244" t="s">
        <v>667</v>
      </c>
      <c r="H18" s="528"/>
      <c r="I18" s="528"/>
    </row>
    <row r="19" spans="1:9" ht="15">
      <c r="A19" s="528"/>
      <c r="B19" s="528"/>
      <c r="C19" s="528"/>
      <c r="D19" s="528"/>
      <c r="E19" s="528"/>
      <c r="F19" s="528"/>
      <c r="G19" s="528"/>
      <c r="H19" s="528"/>
      <c r="I19" s="528"/>
    </row>
    <row r="20" spans="1:9" ht="15">
      <c r="A20" s="522" t="s">
        <v>670</v>
      </c>
      <c r="B20" s="522"/>
      <c r="C20" s="522"/>
      <c r="D20" s="522"/>
      <c r="E20" s="522"/>
      <c r="F20" s="522"/>
      <c r="G20" s="522"/>
      <c r="H20" s="522"/>
      <c r="I20" s="522"/>
    </row>
    <row r="21" spans="1:9" ht="15">
      <c r="A21" s="523">
        <f>(countyormunicipality)</f>
        <v>0</v>
      </c>
      <c r="B21" s="523"/>
      <c r="C21" s="522" t="s">
        <v>671</v>
      </c>
      <c r="D21" s="522"/>
      <c r="E21" s="522"/>
      <c r="F21" s="522"/>
      <c r="G21" s="271">
        <f>(txyr)</f>
        <v>2018</v>
      </c>
      <c r="H21" s="522" t="s">
        <v>672</v>
      </c>
      <c r="I21" s="522"/>
    </row>
    <row r="22" spans="1:9" ht="15">
      <c r="A22" s="269" t="s">
        <v>673</v>
      </c>
      <c r="B22" s="523">
        <f>(apyr)</f>
        <v>2019</v>
      </c>
      <c r="C22" s="523"/>
      <c r="D22" s="522" t="s">
        <v>674</v>
      </c>
      <c r="E22" s="522"/>
      <c r="F22" s="522"/>
      <c r="G22" s="522"/>
      <c r="H22" s="522"/>
      <c r="I22" s="522"/>
    </row>
    <row r="23" spans="1:9" ht="15">
      <c r="A23" s="528"/>
      <c r="B23" s="528"/>
      <c r="C23" s="528"/>
      <c r="D23" s="528"/>
      <c r="E23" s="528"/>
      <c r="F23" s="528"/>
      <c r="G23" s="528"/>
      <c r="H23" s="528"/>
      <c r="I23" s="528"/>
    </row>
    <row r="24" spans="1:9" ht="15">
      <c r="A24" s="522" t="s">
        <v>687</v>
      </c>
      <c r="B24" s="522"/>
      <c r="C24" s="522"/>
      <c r="D24" s="522"/>
      <c r="E24" s="522"/>
      <c r="F24" s="523">
        <f>(countyormunicipality)</f>
        <v>0</v>
      </c>
      <c r="G24" s="523"/>
      <c r="H24" s="244" t="s">
        <v>688</v>
      </c>
      <c r="I24" s="244"/>
    </row>
    <row r="25" spans="1:9" ht="15">
      <c r="A25" s="522" t="s">
        <v>689</v>
      </c>
      <c r="B25" s="522"/>
      <c r="C25" s="522"/>
      <c r="D25" s="522"/>
      <c r="E25" s="522"/>
      <c r="F25" s="522"/>
      <c r="G25" s="522"/>
      <c r="H25" s="522"/>
      <c r="I25" s="522"/>
    </row>
    <row r="26" spans="1:9" ht="15">
      <c r="A26" s="528"/>
      <c r="B26" s="528"/>
      <c r="C26" s="528"/>
      <c r="D26" s="528"/>
      <c r="E26" s="528"/>
      <c r="F26" s="528"/>
      <c r="G26" s="528"/>
      <c r="H26" s="528"/>
      <c r="I26" s="528"/>
    </row>
    <row r="27" spans="1:9" ht="14.25">
      <c r="A27" s="532" t="s">
        <v>675</v>
      </c>
      <c r="B27" s="532"/>
      <c r="C27" s="532"/>
      <c r="D27" s="532"/>
      <c r="E27" s="532"/>
      <c r="F27" s="532"/>
      <c r="G27" s="532"/>
      <c r="H27" s="532"/>
      <c r="I27" s="532"/>
    </row>
    <row r="28" spans="1:9" ht="15">
      <c r="A28" s="528" t="s">
        <v>676</v>
      </c>
      <c r="B28" s="528"/>
      <c r="C28" s="528"/>
      <c r="D28" s="528"/>
      <c r="E28" s="528"/>
      <c r="F28" s="528"/>
      <c r="G28" s="528"/>
      <c r="H28" s="528"/>
      <c r="I28" s="528"/>
    </row>
    <row r="29" spans="1:9" ht="15">
      <c r="A29" s="528"/>
      <c r="B29" s="528"/>
      <c r="C29" s="528"/>
      <c r="D29" s="528"/>
      <c r="E29" s="528"/>
      <c r="F29" s="528"/>
      <c r="G29" s="528"/>
      <c r="H29" s="528"/>
      <c r="I29" s="528"/>
    </row>
    <row r="30" spans="1:9" ht="15">
      <c r="A30" s="528"/>
      <c r="B30" s="528"/>
      <c r="C30" s="528"/>
      <c r="D30" s="528"/>
      <c r="E30" s="528"/>
      <c r="F30" s="528"/>
      <c r="G30" s="528"/>
      <c r="H30" s="528"/>
      <c r="I30" s="528"/>
    </row>
    <row r="31" spans="1:9" ht="15">
      <c r="A31" s="522" t="s">
        <v>677</v>
      </c>
      <c r="B31" s="522"/>
      <c r="C31" s="522"/>
      <c r="D31" s="522"/>
      <c r="E31" s="522"/>
      <c r="F31" s="522"/>
      <c r="G31" s="522"/>
      <c r="H31" s="522"/>
      <c r="I31" s="522"/>
    </row>
    <row r="32" spans="1:9" ht="15">
      <c r="A32" s="569">
        <f>(nameofcountyormunicipaltaxassessor_collector)</f>
        <v>0</v>
      </c>
      <c r="B32" s="569"/>
      <c r="C32" s="569"/>
      <c r="D32" s="569"/>
      <c r="E32" s="569"/>
      <c r="F32" s="569"/>
      <c r="G32" s="522"/>
      <c r="H32" s="522"/>
      <c r="I32" s="522"/>
    </row>
    <row r="33" spans="1:9" ht="15">
      <c r="A33" s="595">
        <f>(countyormunicipality)</f>
        <v>0</v>
      </c>
      <c r="B33" s="595"/>
      <c r="C33" s="595"/>
      <c r="D33" s="595"/>
      <c r="E33" s="595"/>
      <c r="F33" s="595"/>
      <c r="G33" s="522" t="s">
        <v>678</v>
      </c>
      <c r="H33" s="522"/>
      <c r="I33" s="522"/>
    </row>
    <row r="34" spans="1:9" ht="15">
      <c r="A34" s="569">
        <f>(address)</f>
        <v>0</v>
      </c>
      <c r="B34" s="569"/>
      <c r="C34" s="569"/>
      <c r="D34" s="569"/>
      <c r="E34" s="569"/>
      <c r="F34" s="569"/>
      <c r="G34" s="569"/>
      <c r="H34" s="569"/>
      <c r="I34" s="569"/>
    </row>
    <row r="35" spans="1:9" ht="15">
      <c r="A35" s="598">
        <f>(telephonenumber)</f>
        <v>0</v>
      </c>
      <c r="B35" s="598"/>
      <c r="C35" s="598"/>
      <c r="D35" s="598"/>
      <c r="E35" s="598"/>
      <c r="F35" s="598"/>
      <c r="G35" s="558"/>
      <c r="H35" s="558"/>
      <c r="I35" s="558"/>
    </row>
    <row r="36" spans="1:9" ht="15">
      <c r="A36" s="569">
        <f>(emailaddress)</f>
        <v>0</v>
      </c>
      <c r="B36" s="569"/>
      <c r="C36" s="569"/>
      <c r="D36" s="569"/>
      <c r="E36" s="569"/>
      <c r="F36" s="569"/>
      <c r="G36" s="569"/>
      <c r="H36" s="569"/>
      <c r="I36" s="569"/>
    </row>
    <row r="37" spans="1:9" ht="15">
      <c r="A37" s="595">
        <f>(websiteaddress)</f>
        <v>0</v>
      </c>
      <c r="B37" s="595"/>
      <c r="C37" s="595"/>
      <c r="D37" s="595"/>
      <c r="E37" s="595"/>
      <c r="F37" s="595"/>
      <c r="G37" s="595"/>
      <c r="H37" s="595"/>
      <c r="I37" s="595"/>
    </row>
    <row r="38" spans="1:9" ht="15">
      <c r="A38" s="522"/>
      <c r="B38" s="522"/>
      <c r="C38" s="522"/>
      <c r="D38" s="522"/>
      <c r="E38" s="522"/>
      <c r="F38" s="522"/>
      <c r="G38" s="522"/>
      <c r="H38" s="522"/>
      <c r="I38" s="522"/>
    </row>
    <row r="39" spans="1:9" ht="15">
      <c r="A39" s="522"/>
      <c r="B39" s="522"/>
      <c r="C39" s="522"/>
      <c r="D39" s="522"/>
      <c r="E39" s="522"/>
      <c r="F39" s="522"/>
      <c r="G39" s="522"/>
      <c r="H39" s="522"/>
      <c r="I39" s="522"/>
    </row>
    <row r="40" spans="1:9" ht="15">
      <c r="A40" s="522" t="s">
        <v>690</v>
      </c>
      <c r="B40" s="522"/>
      <c r="C40" s="522"/>
      <c r="D40" s="522"/>
      <c r="E40" s="522"/>
      <c r="F40" s="522"/>
      <c r="G40" s="522"/>
      <c r="H40" s="522"/>
      <c r="I40" s="522"/>
    </row>
    <row r="41" spans="1:9" ht="15">
      <c r="A41" s="528"/>
      <c r="B41" s="528"/>
      <c r="C41" s="528"/>
      <c r="D41" s="528"/>
      <c r="E41" s="528"/>
      <c r="F41" s="528"/>
      <c r="G41" s="528"/>
      <c r="H41" s="528"/>
      <c r="I41" s="528"/>
    </row>
    <row r="42" spans="1:9" ht="15">
      <c r="A42" s="244" t="s">
        <v>691</v>
      </c>
      <c r="B42" s="530"/>
      <c r="C42" s="530"/>
      <c r="D42" s="530"/>
      <c r="E42" s="266" t="s">
        <v>430</v>
      </c>
      <c r="F42" s="523">
        <f>(meetingplace)</f>
        <v>0</v>
      </c>
      <c r="G42" s="523"/>
      <c r="H42" s="523"/>
      <c r="I42" s="523"/>
    </row>
    <row r="43" spans="1:9" ht="14.25">
      <c r="A43" s="531"/>
      <c r="B43" s="531"/>
      <c r="C43" s="531"/>
      <c r="D43" s="531"/>
      <c r="E43" s="531"/>
      <c r="F43" s="531"/>
      <c r="G43" s="531"/>
      <c r="H43" s="531"/>
      <c r="I43" s="531"/>
    </row>
    <row r="44" spans="1:9" ht="15">
      <c r="A44" s="269" t="s">
        <v>692</v>
      </c>
      <c r="B44" s="530"/>
      <c r="C44" s="530"/>
      <c r="D44" s="530"/>
      <c r="E44" s="266" t="s">
        <v>489</v>
      </c>
      <c r="F44" s="523">
        <f>(meetingplace)</f>
        <v>0</v>
      </c>
      <c r="G44" s="523"/>
      <c r="H44" s="523"/>
      <c r="I44" s="523"/>
    </row>
    <row r="45" spans="1:9" ht="15">
      <c r="A45" s="244"/>
      <c r="B45" s="244"/>
      <c r="C45" s="244"/>
      <c r="D45" s="244"/>
      <c r="E45" s="244"/>
      <c r="F45" s="244"/>
      <c r="G45" s="244"/>
      <c r="H45" s="244"/>
      <c r="I45" s="244"/>
    </row>
    <row r="46" spans="1:9" ht="15">
      <c r="A46" s="244"/>
      <c r="B46" s="244"/>
      <c r="C46" s="244"/>
      <c r="D46" s="244"/>
      <c r="E46" s="244"/>
      <c r="F46" s="244"/>
      <c r="G46" s="244"/>
      <c r="H46" s="244"/>
      <c r="I46" s="244"/>
    </row>
    <row r="47" spans="1:9" ht="1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44"/>
      <c r="B54" s="244"/>
      <c r="C54" s="244"/>
      <c r="D54" s="244"/>
      <c r="E54" s="244"/>
      <c r="F54" s="244"/>
      <c r="G54" s="244"/>
      <c r="H54" s="244"/>
      <c r="I54" s="244"/>
    </row>
    <row r="55" spans="1:9" ht="13.5">
      <c r="A55" s="244"/>
      <c r="B55" s="244"/>
      <c r="C55" s="244"/>
      <c r="D55" s="244"/>
      <c r="E55" s="244"/>
      <c r="F55" s="244"/>
      <c r="G55" s="244"/>
      <c r="H55" s="244"/>
      <c r="I55" s="244"/>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1"/>
  <sheetViews>
    <sheetView showGridLines="0" tabSelected="1" zoomScaleSheetLayoutView="100" workbookViewId="0" topLeftCell="A13">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4.33203125" style="32" customWidth="1"/>
    <col min="5" max="5" width="2.16015625" style="1" customWidth="1"/>
    <col min="6" max="16384" width="9.33203125" style="1" customWidth="1"/>
  </cols>
  <sheetData>
    <row r="1" spans="1:4" ht="18.75">
      <c r="A1" s="391" t="s">
        <v>66</v>
      </c>
      <c r="B1" s="391"/>
      <c r="C1" s="391"/>
      <c r="D1" s="33" t="s">
        <v>67</v>
      </c>
    </row>
    <row r="2" spans="1:4" ht="36.75" customHeight="1">
      <c r="A2" s="421" t="s">
        <v>68</v>
      </c>
      <c r="B2" s="421"/>
      <c r="C2" s="421"/>
      <c r="D2" s="34">
        <v>43675</v>
      </c>
    </row>
    <row r="3" spans="1:4" ht="29.25" customHeight="1">
      <c r="A3" s="422" t="s">
        <v>69</v>
      </c>
      <c r="B3" s="422"/>
      <c r="C3" s="422"/>
      <c r="D3" s="422"/>
    </row>
    <row r="4" spans="1:4" ht="29.25" customHeight="1">
      <c r="A4" s="423" t="str">
        <f>(eff_entity)</f>
        <v>GLI-LIPSCOMB COUNTY (2019)</v>
      </c>
      <c r="B4" s="423"/>
      <c r="C4" s="424" t="s">
        <v>70</v>
      </c>
      <c r="D4" s="425"/>
    </row>
    <row r="5" spans="1:4" ht="29.25" customHeight="1">
      <c r="A5" s="426" t="s">
        <v>71</v>
      </c>
      <c r="B5" s="427"/>
      <c r="C5" s="433" t="s">
        <v>72</v>
      </c>
      <c r="D5" s="434"/>
    </row>
    <row r="6" spans="1:4" ht="12" customHeight="1">
      <c r="A6" s="428"/>
      <c r="B6" s="428"/>
      <c r="C6" s="428"/>
      <c r="D6" s="428"/>
    </row>
    <row r="7" spans="1:4" ht="130.5" customHeight="1">
      <c r="A7" s="435" t="s">
        <v>73</v>
      </c>
      <c r="B7" s="436"/>
      <c r="C7" s="436"/>
      <c r="D7" s="436"/>
    </row>
    <row r="8" spans="1:4" ht="15.75">
      <c r="A8" s="429" t="s">
        <v>74</v>
      </c>
      <c r="B8" s="429"/>
      <c r="C8" s="429"/>
      <c r="D8" s="429"/>
    </row>
    <row r="9" spans="1:4" ht="40.5" customHeight="1">
      <c r="A9" s="430" t="s">
        <v>75</v>
      </c>
      <c r="B9" s="431"/>
      <c r="C9" s="431"/>
      <c r="D9" s="431"/>
    </row>
    <row r="10" spans="1:4" ht="33.75" customHeight="1">
      <c r="A10" s="35" t="s">
        <v>76</v>
      </c>
      <c r="B10" s="400" t="s">
        <v>77</v>
      </c>
      <c r="C10" s="401"/>
      <c r="D10" s="36" t="s">
        <v>78</v>
      </c>
    </row>
    <row r="11" spans="1:4" ht="62.25" customHeight="1">
      <c r="A11" s="37">
        <v>1</v>
      </c>
      <c r="B11" s="417" t="s">
        <v>79</v>
      </c>
      <c r="C11" s="419"/>
      <c r="D11" s="39">
        <f>SUM(eff_histtxbl)</f>
        <v>653556350</v>
      </c>
    </row>
    <row r="12" spans="1:4" ht="18.75" customHeight="1">
      <c r="A12" s="414">
        <v>2</v>
      </c>
      <c r="B12" s="404" t="s">
        <v>80</v>
      </c>
      <c r="C12" s="405"/>
      <c r="D12" s="382">
        <f>SUM(C13:C14)</f>
        <v>0</v>
      </c>
    </row>
    <row r="13" spans="1:4" ht="48" customHeight="1">
      <c r="A13" s="415"/>
      <c r="B13" s="40" t="s">
        <v>81</v>
      </c>
      <c r="C13" s="41">
        <f>SUM(eff_histtaxceiling)</f>
        <v>0</v>
      </c>
      <c r="D13" s="402"/>
    </row>
    <row r="14" spans="1:4" ht="95.25" customHeight="1">
      <c r="A14" s="415"/>
      <c r="B14" s="40" t="s">
        <v>82</v>
      </c>
      <c r="C14" s="42"/>
      <c r="D14" s="402"/>
    </row>
    <row r="15" spans="1:4" ht="17.25" customHeight="1">
      <c r="A15" s="416"/>
      <c r="B15" s="445" t="s">
        <v>83</v>
      </c>
      <c r="C15" s="446"/>
      <c r="D15" s="403"/>
    </row>
    <row r="16" spans="1:4" ht="23.25" customHeight="1">
      <c r="A16" s="37">
        <v>3</v>
      </c>
      <c r="B16" s="45" t="s">
        <v>84</v>
      </c>
      <c r="C16" s="46"/>
      <c r="D16" s="39">
        <f>SUM(D11-D12)</f>
        <v>653556350</v>
      </c>
    </row>
    <row r="17" spans="1:4" ht="48.75" customHeight="1">
      <c r="A17" s="37">
        <v>4</v>
      </c>
      <c r="B17" s="417" t="s">
        <v>85</v>
      </c>
      <c r="C17" s="419"/>
      <c r="D17" s="47">
        <f>SUM(eff_histtaxrate)*100</f>
        <v>0.48830999999999997</v>
      </c>
    </row>
    <row r="18" spans="1:4" ht="37.5" customHeight="1">
      <c r="A18" s="414">
        <v>5</v>
      </c>
      <c r="B18" s="48" t="s">
        <v>86</v>
      </c>
      <c r="C18" s="49"/>
      <c r="D18" s="382"/>
    </row>
    <row r="19" spans="1:4" ht="21.75" customHeight="1">
      <c r="A19" s="432"/>
      <c r="B19" s="50" t="s">
        <v>87</v>
      </c>
      <c r="C19" s="51"/>
      <c r="D19" s="402"/>
    </row>
    <row r="20" spans="1:4" ht="21" customHeight="1">
      <c r="A20" s="432"/>
      <c r="B20" s="50" t="s">
        <v>88</v>
      </c>
      <c r="C20" s="42"/>
      <c r="D20" s="402"/>
    </row>
    <row r="21" spans="1:4" ht="21.75" customHeight="1">
      <c r="A21" s="43"/>
      <c r="B21" s="52" t="s">
        <v>89</v>
      </c>
      <c r="C21" s="44"/>
      <c r="D21" s="53">
        <f>SUM(C19-C20)</f>
        <v>0</v>
      </c>
    </row>
    <row r="22" spans="1:4" ht="35.25" customHeight="1">
      <c r="A22" s="37">
        <v>6</v>
      </c>
      <c r="B22" s="417" t="s">
        <v>90</v>
      </c>
      <c r="C22" s="418"/>
      <c r="D22" s="39">
        <f>SUM(D21,D16)</f>
        <v>653556350</v>
      </c>
    </row>
    <row r="23" spans="1:4" ht="18.75">
      <c r="A23" s="391" t="s">
        <v>66</v>
      </c>
      <c r="B23" s="391"/>
      <c r="C23" s="391"/>
      <c r="D23" s="33" t="s">
        <v>67</v>
      </c>
    </row>
    <row r="24" spans="1:4" ht="35.25" customHeight="1">
      <c r="A24" s="55" t="s">
        <v>76</v>
      </c>
      <c r="B24" s="398" t="s">
        <v>77</v>
      </c>
      <c r="C24" s="399"/>
      <c r="D24" s="55" t="s">
        <v>78</v>
      </c>
    </row>
    <row r="25" spans="1:4" ht="33.75" customHeight="1">
      <c r="A25" s="37">
        <v>7</v>
      </c>
      <c r="B25" s="406" t="s">
        <v>91</v>
      </c>
      <c r="C25" s="407"/>
      <c r="D25" s="57"/>
    </row>
    <row r="26" spans="1:4" ht="82.5" customHeight="1">
      <c r="A26" s="414">
        <v>8</v>
      </c>
      <c r="B26" s="408" t="s">
        <v>92</v>
      </c>
      <c r="C26" s="409"/>
      <c r="D26" s="382"/>
    </row>
    <row r="27" spans="1:4" ht="24" customHeight="1">
      <c r="A27" s="432"/>
      <c r="B27" s="40" t="s">
        <v>93</v>
      </c>
      <c r="C27" s="58">
        <f>SUM(eff_histabsolutexempt)</f>
        <v>2295</v>
      </c>
      <c r="D27" s="402"/>
    </row>
    <row r="28" spans="1:4" ht="33" customHeight="1">
      <c r="A28" s="432"/>
      <c r="B28" s="40" t="s">
        <v>94</v>
      </c>
      <c r="C28" s="59">
        <f>SUM(eff_partialexempt)</f>
        <v>83319</v>
      </c>
      <c r="D28" s="402"/>
    </row>
    <row r="29" spans="1:4" ht="23.25" customHeight="1">
      <c r="A29" s="43"/>
      <c r="B29" s="52" t="s">
        <v>95</v>
      </c>
      <c r="C29" s="44"/>
      <c r="D29" s="53">
        <f>SUM(C27,C28)</f>
        <v>85614</v>
      </c>
    </row>
    <row r="30" spans="1:4" ht="66.75" customHeight="1">
      <c r="A30" s="414">
        <v>9</v>
      </c>
      <c r="B30" s="408" t="s">
        <v>96</v>
      </c>
      <c r="C30" s="409"/>
      <c r="D30" s="382"/>
    </row>
    <row r="31" spans="1:4" ht="22.5" customHeight="1">
      <c r="A31" s="432"/>
      <c r="B31" s="40" t="s">
        <v>97</v>
      </c>
      <c r="C31" s="58">
        <f>SUM(eff_histprdmkt)</f>
        <v>0</v>
      </c>
      <c r="D31" s="402"/>
    </row>
    <row r="32" spans="1:4" ht="19.5" customHeight="1">
      <c r="A32" s="432"/>
      <c r="B32" s="50" t="s">
        <v>98</v>
      </c>
      <c r="C32" s="59">
        <f>SUM(eff_prdmkt)</f>
        <v>0</v>
      </c>
      <c r="D32" s="402"/>
    </row>
    <row r="33" spans="1:4" ht="19.5" customHeight="1">
      <c r="A33" s="43"/>
      <c r="B33" s="52" t="s">
        <v>99</v>
      </c>
      <c r="C33" s="44"/>
      <c r="D33" s="39">
        <f>SUM(C31-C32)</f>
        <v>0</v>
      </c>
    </row>
    <row r="34" spans="1:4" ht="18.75" customHeight="1">
      <c r="A34" s="37">
        <v>10</v>
      </c>
      <c r="B34" s="420" t="s">
        <v>100</v>
      </c>
      <c r="C34" s="418"/>
      <c r="D34" s="39">
        <f>SUM(D33,D29,D25)</f>
        <v>85614</v>
      </c>
    </row>
    <row r="35" spans="1:4" ht="16.5" customHeight="1">
      <c r="A35" s="37">
        <v>11</v>
      </c>
      <c r="B35" s="417" t="s">
        <v>101</v>
      </c>
      <c r="C35" s="418"/>
      <c r="D35" s="39">
        <f>SUM(D22-D34)</f>
        <v>653470736</v>
      </c>
    </row>
    <row r="36" spans="1:4" ht="18.75" customHeight="1">
      <c r="A36" s="37">
        <v>12</v>
      </c>
      <c r="B36" s="417" t="s">
        <v>102</v>
      </c>
      <c r="C36" s="418"/>
      <c r="D36" s="60">
        <f>SUM(D17)*D35/100</f>
        <v>3190962.9509616</v>
      </c>
    </row>
    <row r="37" spans="1:4" ht="76.5" customHeight="1">
      <c r="A37" s="37">
        <v>13</v>
      </c>
      <c r="B37" s="417" t="s">
        <v>103</v>
      </c>
      <c r="C37" s="419"/>
      <c r="D37" s="57"/>
    </row>
    <row r="38" spans="1:4" ht="18" customHeight="1">
      <c r="A38" s="37">
        <v>14</v>
      </c>
      <c r="B38" s="417" t="s">
        <v>104</v>
      </c>
      <c r="C38" s="418"/>
      <c r="D38" s="60">
        <f>SUM(D36:D37)</f>
        <v>3190962.9509616</v>
      </c>
    </row>
    <row r="39" spans="1:4" ht="48.75" customHeight="1">
      <c r="A39" s="414">
        <v>15</v>
      </c>
      <c r="B39" s="408" t="s">
        <v>105</v>
      </c>
      <c r="C39" s="409"/>
      <c r="D39" s="437"/>
    </row>
    <row r="40" spans="1:4" ht="19.5" customHeight="1">
      <c r="A40" s="432"/>
      <c r="B40" s="40" t="s">
        <v>106</v>
      </c>
      <c r="C40" s="58">
        <f>SUM(eff_certifiedtxbl)</f>
        <v>660116877</v>
      </c>
      <c r="D40" s="432"/>
    </row>
    <row r="41" spans="1:4" ht="63">
      <c r="A41" s="432"/>
      <c r="B41" s="40" t="s">
        <v>107</v>
      </c>
      <c r="C41" s="59">
        <f>SUM(eff_pollution)</f>
        <v>0</v>
      </c>
      <c r="D41" s="438"/>
    </row>
    <row r="42" spans="1:4" ht="19.5" customHeight="1">
      <c r="A42" s="43"/>
      <c r="B42" s="52" t="s">
        <v>108</v>
      </c>
      <c r="C42" s="44"/>
      <c r="D42" s="53">
        <f>SUM(C40-C41)</f>
        <v>660116877</v>
      </c>
    </row>
    <row r="43" spans="1:4" ht="19.5" customHeight="1">
      <c r="A43" s="391" t="s">
        <v>66</v>
      </c>
      <c r="B43" s="391"/>
      <c r="C43" s="391"/>
      <c r="D43" s="33" t="s">
        <v>67</v>
      </c>
    </row>
    <row r="44" spans="1:4" ht="19.5" customHeight="1">
      <c r="A44" s="55" t="s">
        <v>76</v>
      </c>
      <c r="B44" s="398" t="s">
        <v>77</v>
      </c>
      <c r="C44" s="399"/>
      <c r="D44" s="55" t="s">
        <v>78</v>
      </c>
    </row>
    <row r="45" spans="1:4" ht="33.75" customHeight="1">
      <c r="A45" s="414">
        <v>16</v>
      </c>
      <c r="B45" s="48" t="s">
        <v>109</v>
      </c>
      <c r="C45" s="49"/>
      <c r="D45" s="61"/>
    </row>
    <row r="46" spans="1:4" ht="87" customHeight="1">
      <c r="A46" s="432"/>
      <c r="B46" s="62" t="s">
        <v>110</v>
      </c>
      <c r="C46" s="63"/>
      <c r="D46" s="64" t="s">
        <v>111</v>
      </c>
    </row>
    <row r="47" spans="1:4" ht="152.25" customHeight="1">
      <c r="A47" s="432"/>
      <c r="B47" s="40" t="s">
        <v>112</v>
      </c>
      <c r="C47" s="42"/>
      <c r="D47" s="65"/>
    </row>
    <row r="48" spans="1:4" ht="21" customHeight="1">
      <c r="A48" s="43"/>
      <c r="B48" s="52" t="s">
        <v>113</v>
      </c>
      <c r="C48" s="44"/>
      <c r="D48" s="53">
        <f>SUM(C46:C47)</f>
        <v>0</v>
      </c>
    </row>
    <row r="49" spans="1:4" ht="23.25" customHeight="1">
      <c r="A49" s="410">
        <v>17</v>
      </c>
      <c r="B49" s="412" t="s">
        <v>114</v>
      </c>
      <c r="C49" s="413"/>
      <c r="D49" s="382"/>
    </row>
    <row r="50" spans="1:4" ht="90">
      <c r="A50" s="411"/>
      <c r="B50" s="67" t="s">
        <v>115</v>
      </c>
      <c r="C50" s="68">
        <f>SUM(eff_taxceiling)</f>
        <v>0</v>
      </c>
      <c r="D50" s="383"/>
    </row>
    <row r="51" spans="1:4" ht="64.5" customHeight="1">
      <c r="A51" s="411"/>
      <c r="B51" s="69" t="s">
        <v>116</v>
      </c>
      <c r="C51" s="70"/>
      <c r="D51" s="383"/>
    </row>
    <row r="52" spans="1:4" ht="22.5" customHeight="1">
      <c r="A52" s="71"/>
      <c r="B52" s="72" t="s">
        <v>83</v>
      </c>
      <c r="C52" s="73"/>
      <c r="D52" s="41">
        <f>SUM(C50:C51)</f>
        <v>0</v>
      </c>
    </row>
    <row r="53" spans="1:4" ht="22.5" customHeight="1">
      <c r="A53" s="37">
        <v>18</v>
      </c>
      <c r="B53" s="56" t="s">
        <v>117</v>
      </c>
      <c r="C53" s="74"/>
      <c r="D53" s="39">
        <f>SUM(D42,D48,-D52)</f>
        <v>660116877</v>
      </c>
    </row>
    <row r="54" spans="1:4" ht="49.5" customHeight="1">
      <c r="A54" s="37">
        <v>19</v>
      </c>
      <c r="B54" s="417" t="s">
        <v>118</v>
      </c>
      <c r="C54" s="419"/>
      <c r="D54" s="70">
        <v>0</v>
      </c>
    </row>
    <row r="55" spans="1:4" ht="78.75" customHeight="1">
      <c r="A55" s="37">
        <v>20</v>
      </c>
      <c r="B55" s="417" t="s">
        <v>119</v>
      </c>
      <c r="C55" s="419"/>
      <c r="D55" s="39">
        <f>SUM(eff_newtxbl)</f>
        <v>2226714</v>
      </c>
    </row>
    <row r="56" spans="1:4" ht="22.5" customHeight="1">
      <c r="A56" s="37">
        <v>21</v>
      </c>
      <c r="B56" s="38" t="s">
        <v>120</v>
      </c>
      <c r="C56" s="54"/>
      <c r="D56" s="75">
        <f>SUM(D54:D55)</f>
        <v>2226714</v>
      </c>
    </row>
    <row r="57" spans="1:4" ht="22.5" customHeight="1">
      <c r="A57" s="37">
        <v>22</v>
      </c>
      <c r="B57" s="38" t="s">
        <v>121</v>
      </c>
      <c r="C57" s="54"/>
      <c r="D57" s="75">
        <f>SUM(D53-D56)</f>
        <v>657890163</v>
      </c>
    </row>
    <row r="58" spans="1:4" ht="21.75" customHeight="1">
      <c r="A58" s="37">
        <v>23</v>
      </c>
      <c r="B58" s="38" t="s">
        <v>122</v>
      </c>
      <c r="C58" s="54"/>
      <c r="D58" s="76">
        <f>SUM(D38/D57)*100</f>
        <v>0.48502974058932696</v>
      </c>
    </row>
    <row r="59" spans="1:4" ht="54.75" customHeight="1">
      <c r="A59" s="37">
        <v>24</v>
      </c>
      <c r="B59" s="393" t="s">
        <v>123</v>
      </c>
      <c r="C59" s="394"/>
      <c r="D59" s="77">
        <v>0</v>
      </c>
    </row>
    <row r="60" spans="1:4" ht="19.5" customHeight="1">
      <c r="A60" s="391" t="s">
        <v>66</v>
      </c>
      <c r="B60" s="391"/>
      <c r="C60" s="391"/>
      <c r="D60" s="33" t="s">
        <v>67</v>
      </c>
    </row>
    <row r="61" spans="1:4" ht="29.25" customHeight="1">
      <c r="A61" s="397" t="s">
        <v>124</v>
      </c>
      <c r="B61" s="397"/>
      <c r="C61" s="397"/>
      <c r="D61" s="397"/>
    </row>
    <row r="62" spans="1:4" ht="168" customHeight="1">
      <c r="A62" s="392" t="s">
        <v>125</v>
      </c>
      <c r="B62" s="392"/>
      <c r="C62" s="392"/>
      <c r="D62" s="392"/>
    </row>
    <row r="63" spans="1:4" ht="33.75" customHeight="1">
      <c r="A63" s="55" t="s">
        <v>76</v>
      </c>
      <c r="B63" s="398" t="s">
        <v>126</v>
      </c>
      <c r="C63" s="399"/>
      <c r="D63" s="55" t="s">
        <v>78</v>
      </c>
    </row>
    <row r="64" spans="1:4" ht="87" customHeight="1">
      <c r="A64" s="78">
        <v>25</v>
      </c>
      <c r="B64" s="395" t="s">
        <v>127</v>
      </c>
      <c r="C64" s="396"/>
      <c r="D64" s="79"/>
    </row>
    <row r="65" spans="1:4" ht="44.25" customHeight="1">
      <c r="A65" s="80"/>
      <c r="B65" s="81" t="s">
        <v>128</v>
      </c>
      <c r="C65" s="82">
        <v>0</v>
      </c>
      <c r="D65" s="83"/>
    </row>
    <row r="66" spans="1:4" ht="79.5" customHeight="1">
      <c r="A66" s="80"/>
      <c r="B66" s="84" t="s">
        <v>129</v>
      </c>
      <c r="C66" s="85">
        <v>0</v>
      </c>
      <c r="D66" s="83"/>
    </row>
    <row r="67" spans="1:4" ht="27.75" customHeight="1">
      <c r="A67" s="80"/>
      <c r="B67" s="86" t="s">
        <v>83</v>
      </c>
      <c r="C67" s="87"/>
      <c r="D67" s="88">
        <f>SUM(C65,C66)</f>
        <v>0</v>
      </c>
    </row>
    <row r="68" spans="1:4" ht="94.5" customHeight="1">
      <c r="A68" s="388">
        <v>26</v>
      </c>
      <c r="B68" s="384" t="s">
        <v>130</v>
      </c>
      <c r="C68" s="385"/>
      <c r="D68" s="386"/>
    </row>
    <row r="69" spans="1:4" ht="76.5" customHeight="1">
      <c r="A69" s="389"/>
      <c r="B69" s="67" t="s">
        <v>131</v>
      </c>
      <c r="C69" s="89">
        <v>0</v>
      </c>
      <c r="D69" s="387"/>
    </row>
    <row r="70" spans="1:4" ht="21" customHeight="1">
      <c r="A70" s="389"/>
      <c r="B70" s="69" t="s">
        <v>132</v>
      </c>
      <c r="C70" s="89">
        <v>0</v>
      </c>
      <c r="D70" s="387"/>
    </row>
    <row r="71" spans="1:4" ht="50.25" customHeight="1">
      <c r="A71" s="389"/>
      <c r="B71" s="69" t="s">
        <v>133</v>
      </c>
      <c r="C71" s="89">
        <v>0</v>
      </c>
      <c r="D71" s="90"/>
    </row>
    <row r="72" spans="1:4" ht="19.5" customHeight="1">
      <c r="A72" s="390"/>
      <c r="B72" s="91" t="s">
        <v>134</v>
      </c>
      <c r="C72" s="92"/>
      <c r="D72" s="93">
        <f>SUM(C69,-C70,-C71)</f>
        <v>0</v>
      </c>
    </row>
    <row r="73" spans="1:4" ht="19.5" customHeight="1">
      <c r="A73" s="94">
        <v>27</v>
      </c>
      <c r="B73" s="443" t="s">
        <v>135</v>
      </c>
      <c r="C73" s="444"/>
      <c r="D73" s="95">
        <v>0</v>
      </c>
    </row>
    <row r="74" spans="1:4" ht="20.25" customHeight="1">
      <c r="A74" s="94">
        <v>28</v>
      </c>
      <c r="B74" s="96" t="s">
        <v>136</v>
      </c>
      <c r="C74" s="97"/>
      <c r="D74" s="39">
        <f>SUM(-D73,D72)</f>
        <v>0</v>
      </c>
    </row>
    <row r="75" spans="1:4" ht="33" customHeight="1">
      <c r="A75" s="94">
        <v>29</v>
      </c>
      <c r="B75" s="451" t="s">
        <v>137</v>
      </c>
      <c r="C75" s="452"/>
      <c r="D75" s="98">
        <v>1</v>
      </c>
    </row>
    <row r="76" spans="1:4" ht="18.75" customHeight="1">
      <c r="A76" s="94">
        <v>30</v>
      </c>
      <c r="B76" s="455" t="s">
        <v>138</v>
      </c>
      <c r="C76" s="456"/>
      <c r="D76" s="39">
        <f>SUM(D74/D75)</f>
        <v>0</v>
      </c>
    </row>
    <row r="77" spans="1:4" ht="15.75">
      <c r="A77" s="94">
        <v>31</v>
      </c>
      <c r="B77" s="443" t="s">
        <v>139</v>
      </c>
      <c r="C77" s="444"/>
      <c r="D77" s="99">
        <f>SUM(D53)</f>
        <v>660116877</v>
      </c>
    </row>
    <row r="78" spans="1:4" ht="18.75" customHeight="1">
      <c r="A78" s="66">
        <v>32</v>
      </c>
      <c r="B78" s="441" t="s">
        <v>140</v>
      </c>
      <c r="C78" s="442"/>
      <c r="D78" s="100">
        <f>SUM(D76/D77)*100</f>
        <v>0</v>
      </c>
    </row>
    <row r="79" spans="1:4" ht="18.75" customHeight="1">
      <c r="A79" s="101">
        <v>33</v>
      </c>
      <c r="B79" s="449" t="s">
        <v>141</v>
      </c>
      <c r="C79" s="450"/>
      <c r="D79" s="102">
        <f>SUM(D67,D78)</f>
        <v>0</v>
      </c>
    </row>
    <row r="80" spans="1:4" ht="18.75" customHeight="1">
      <c r="A80" s="391" t="s">
        <v>66</v>
      </c>
      <c r="B80" s="391"/>
      <c r="C80" s="391"/>
      <c r="D80" s="33" t="s">
        <v>67</v>
      </c>
    </row>
    <row r="81" spans="1:4" ht="21.75" customHeight="1">
      <c r="A81" s="397" t="s">
        <v>142</v>
      </c>
      <c r="B81" s="397"/>
      <c r="C81" s="397"/>
      <c r="D81" s="397"/>
    </row>
    <row r="82" spans="1:4" ht="108" customHeight="1">
      <c r="A82" s="457" t="s">
        <v>143</v>
      </c>
      <c r="B82" s="457"/>
      <c r="C82" s="457"/>
      <c r="D82" s="457"/>
    </row>
    <row r="83" spans="1:4" ht="15">
      <c r="A83" s="103" t="s">
        <v>76</v>
      </c>
      <c r="B83" s="458" t="s">
        <v>144</v>
      </c>
      <c r="C83" s="459"/>
      <c r="D83" s="105" t="s">
        <v>78</v>
      </c>
    </row>
    <row r="84" spans="1:4" ht="56.25" customHeight="1">
      <c r="A84" s="106">
        <v>34</v>
      </c>
      <c r="B84" s="447" t="s">
        <v>145</v>
      </c>
      <c r="C84" s="448"/>
      <c r="D84" s="107">
        <v>0</v>
      </c>
    </row>
    <row r="85" spans="1:4" ht="33.75" customHeight="1">
      <c r="A85" s="71">
        <v>35</v>
      </c>
      <c r="B85" s="443" t="s">
        <v>146</v>
      </c>
      <c r="C85" s="444"/>
      <c r="D85" s="53">
        <f>SUM(D77)</f>
        <v>660116877</v>
      </c>
    </row>
    <row r="86" spans="1:4" ht="15">
      <c r="A86" s="94">
        <v>36</v>
      </c>
      <c r="B86" s="443" t="s">
        <v>147</v>
      </c>
      <c r="C86" s="448"/>
      <c r="D86" s="108">
        <f>SUM(D84/D85)*100</f>
        <v>0</v>
      </c>
    </row>
    <row r="87" spans="1:4" ht="15">
      <c r="A87" s="94">
        <v>37</v>
      </c>
      <c r="B87" s="443" t="s">
        <v>148</v>
      </c>
      <c r="C87" s="448"/>
      <c r="D87" s="108">
        <f>SUM(D79,D86)</f>
        <v>0</v>
      </c>
    </row>
    <row r="88" spans="1:4" ht="15">
      <c r="A88" s="109"/>
      <c r="B88" s="84"/>
      <c r="C88" s="84"/>
      <c r="D88" s="110"/>
    </row>
    <row r="89" spans="1:4" ht="15">
      <c r="A89" s="397" t="s">
        <v>149</v>
      </c>
      <c r="B89" s="397"/>
      <c r="C89" s="397"/>
      <c r="D89" s="397"/>
    </row>
    <row r="90" spans="1:4" ht="15" customHeight="1">
      <c r="A90" s="109"/>
      <c r="B90" s="84"/>
      <c r="C90" s="84"/>
      <c r="D90" s="110"/>
    </row>
    <row r="91" spans="1:4" ht="15">
      <c r="A91" s="453" t="s">
        <v>150</v>
      </c>
      <c r="B91" s="453"/>
      <c r="C91" s="453"/>
      <c r="D91" s="110"/>
    </row>
    <row r="92" spans="1:4" ht="15">
      <c r="A92" s="109"/>
      <c r="B92" s="84"/>
      <c r="C92" s="84"/>
      <c r="D92" s="110"/>
    </row>
    <row r="93" spans="1:4" ht="15">
      <c r="A93" s="111"/>
      <c r="B93" s="453" t="s">
        <v>151</v>
      </c>
      <c r="C93" s="453"/>
      <c r="D93" s="112" t="s">
        <v>152</v>
      </c>
    </row>
    <row r="94" spans="1:4" ht="15">
      <c r="A94" s="111"/>
      <c r="B94" s="111"/>
      <c r="C94" s="111"/>
      <c r="D94" s="113"/>
    </row>
    <row r="95" spans="1:4" ht="15">
      <c r="A95" s="111"/>
      <c r="B95" s="453" t="s">
        <v>153</v>
      </c>
      <c r="C95" s="453"/>
      <c r="D95" s="114">
        <f>SUM(D79)</f>
        <v>0</v>
      </c>
    </row>
    <row r="96" spans="1:4" ht="15">
      <c r="A96" s="111"/>
      <c r="B96" s="111"/>
      <c r="C96" s="111"/>
      <c r="D96" s="113"/>
    </row>
    <row r="97" spans="1:4" ht="15">
      <c r="A97" s="111"/>
      <c r="B97" s="453" t="s">
        <v>154</v>
      </c>
      <c r="C97" s="453"/>
      <c r="D97" s="114">
        <f>SUM(D87)</f>
        <v>0</v>
      </c>
    </row>
    <row r="98" spans="1:4" ht="15">
      <c r="A98" s="109"/>
      <c r="B98" s="84"/>
      <c r="C98" s="84"/>
      <c r="D98" s="110"/>
    </row>
    <row r="99" spans="1:4" ht="15">
      <c r="A99" s="397" t="s">
        <v>155</v>
      </c>
      <c r="B99" s="397"/>
      <c r="C99" s="397"/>
      <c r="D99" s="397"/>
    </row>
    <row r="101" spans="1:4" ht="15">
      <c r="A101" s="453" t="s">
        <v>156</v>
      </c>
      <c r="B101" s="453"/>
      <c r="C101" s="453"/>
      <c r="D101" s="453"/>
    </row>
    <row r="103" spans="1:4" ht="15">
      <c r="A103" s="454" t="s">
        <v>157</v>
      </c>
      <c r="B103" s="439"/>
      <c r="C103" s="111"/>
      <c r="D103" s="113"/>
    </row>
    <row r="104" spans="1:4" ht="15">
      <c r="A104" s="454"/>
      <c r="B104" s="440"/>
      <c r="C104" s="111"/>
      <c r="D104" s="113"/>
    </row>
    <row r="105" ht="15">
      <c r="B105" s="111" t="s">
        <v>158</v>
      </c>
    </row>
    <row r="106" spans="1:4" ht="15">
      <c r="A106" s="454" t="s">
        <v>159</v>
      </c>
      <c r="B106" s="439"/>
      <c r="C106" s="111"/>
      <c r="D106" s="113"/>
    </row>
    <row r="107" spans="1:4" ht="15">
      <c r="A107" s="454"/>
      <c r="B107" s="440"/>
      <c r="C107" s="111"/>
      <c r="D107" s="115"/>
    </row>
    <row r="108" spans="1:4" ht="15">
      <c r="A108" s="111"/>
      <c r="B108" s="111" t="s">
        <v>160</v>
      </c>
      <c r="C108" s="111"/>
      <c r="D108" s="111" t="s">
        <v>161</v>
      </c>
    </row>
    <row r="110" spans="1:3" ht="15">
      <c r="A110" s="460" t="s">
        <v>162</v>
      </c>
      <c r="B110" s="460"/>
      <c r="C110" s="460"/>
    </row>
    <row r="111" spans="1:2" ht="15">
      <c r="A111" s="461" t="s">
        <v>163</v>
      </c>
      <c r="B111" s="461"/>
    </row>
  </sheetData>
  <sheetProtection password="CCA6" sheet="1" selectLockedCells="1"/>
  <mergeCells count="82">
    <mergeCell ref="A110:C110"/>
    <mergeCell ref="A111:B111"/>
    <mergeCell ref="A80:C80"/>
    <mergeCell ref="A89:D89"/>
    <mergeCell ref="A91:C91"/>
    <mergeCell ref="B95:C95"/>
    <mergeCell ref="B97:C97"/>
    <mergeCell ref="B93:C93"/>
    <mergeCell ref="B87:C87"/>
    <mergeCell ref="A106:A107"/>
    <mergeCell ref="B73:C73"/>
    <mergeCell ref="B75:C75"/>
    <mergeCell ref="A101:D101"/>
    <mergeCell ref="A103:A104"/>
    <mergeCell ref="B103:B104"/>
    <mergeCell ref="B77:C77"/>
    <mergeCell ref="B76:C76"/>
    <mergeCell ref="A99:D99"/>
    <mergeCell ref="A82:D82"/>
    <mergeCell ref="B83:C83"/>
    <mergeCell ref="B106:B107"/>
    <mergeCell ref="B78:C78"/>
    <mergeCell ref="B85:C85"/>
    <mergeCell ref="A81:D81"/>
    <mergeCell ref="B11:C11"/>
    <mergeCell ref="B15:C15"/>
    <mergeCell ref="B84:C84"/>
    <mergeCell ref="B79:C79"/>
    <mergeCell ref="B86:C86"/>
    <mergeCell ref="B55:C55"/>
    <mergeCell ref="A18:A20"/>
    <mergeCell ref="A7:D7"/>
    <mergeCell ref="D18:D20"/>
    <mergeCell ref="D39:D41"/>
    <mergeCell ref="A26:A28"/>
    <mergeCell ref="A39:A41"/>
    <mergeCell ref="B39:C39"/>
    <mergeCell ref="B38:C38"/>
    <mergeCell ref="A30:A32"/>
    <mergeCell ref="A43:C43"/>
    <mergeCell ref="B44:C44"/>
    <mergeCell ref="B54:C54"/>
    <mergeCell ref="A6:D6"/>
    <mergeCell ref="A8:D8"/>
    <mergeCell ref="A9:D9"/>
    <mergeCell ref="B17:C17"/>
    <mergeCell ref="A23:C23"/>
    <mergeCell ref="B24:C24"/>
    <mergeCell ref="A45:A47"/>
    <mergeCell ref="A2:C2"/>
    <mergeCell ref="A1:C1"/>
    <mergeCell ref="A3:D3"/>
    <mergeCell ref="A4:B4"/>
    <mergeCell ref="C4:D4"/>
    <mergeCell ref="A5:B5"/>
    <mergeCell ref="C5:D5"/>
    <mergeCell ref="D30:D32"/>
    <mergeCell ref="B37:C37"/>
    <mergeCell ref="B30:C30"/>
    <mergeCell ref="B34:C34"/>
    <mergeCell ref="B35:C35"/>
    <mergeCell ref="B36:C36"/>
    <mergeCell ref="B10:C10"/>
    <mergeCell ref="D12:D15"/>
    <mergeCell ref="B12:C12"/>
    <mergeCell ref="B25:C25"/>
    <mergeCell ref="B26:C26"/>
    <mergeCell ref="A49:A51"/>
    <mergeCell ref="B49:C49"/>
    <mergeCell ref="A12:A15"/>
    <mergeCell ref="B22:C22"/>
    <mergeCell ref="D26:D28"/>
    <mergeCell ref="D49:D51"/>
    <mergeCell ref="B68:C68"/>
    <mergeCell ref="D68:D70"/>
    <mergeCell ref="A68:A72"/>
    <mergeCell ref="A60:C60"/>
    <mergeCell ref="A62:D62"/>
    <mergeCell ref="B59:C59"/>
    <mergeCell ref="B64:C64"/>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80"/>
  <headerFooter>
    <oddHeader>&amp;L&amp;12&amp;D   &amp;T&amp;R&amp;12&amp;P</oddHeader>
  </headerFooter>
  <rowBreaks count="4" manualBreakCount="4">
    <brk id="22" max="255" man="1"/>
    <brk id="42" max="255" man="1"/>
    <brk id="59" max="255" man="1"/>
    <brk id="79" max="255" man="1"/>
  </rowBreaks>
  <ignoredErrors>
    <ignoredError sqref="C27:C28 C31:C32 C40:C41" unlockedFormula="1"/>
  </ignoredErrors>
  <legacyDrawing r:id="rId2"/>
</worksheet>
</file>

<file path=xl/worksheets/sheet3.xml><?xml version="1.0" encoding="utf-8"?>
<worksheet xmlns="http://schemas.openxmlformats.org/spreadsheetml/2006/main" xmlns:r="http://schemas.openxmlformats.org/officeDocument/2006/relationships">
  <dimension ref="A1:M138"/>
  <sheetViews>
    <sheetView zoomScaleSheetLayoutView="100" workbookViewId="0" topLeftCell="A1">
      <selection activeCell="C79" sqref="C79"/>
    </sheetView>
  </sheetViews>
  <sheetFormatPr defaultColWidth="9.33203125" defaultRowHeight="12.75"/>
  <cols>
    <col min="1" max="1" width="9.33203125" style="0" customWidth="1"/>
    <col min="2" max="2" width="90.66015625" style="0" customWidth="1"/>
    <col min="3" max="3" width="21" style="0" customWidth="1"/>
    <col min="4" max="4" width="36.33203125" style="117" customWidth="1"/>
    <col min="5" max="5" width="14.66015625" style="0" customWidth="1"/>
  </cols>
  <sheetData>
    <row r="1" spans="1:4" ht="18" customHeight="1">
      <c r="A1" s="391" t="s">
        <v>66</v>
      </c>
      <c r="B1" s="391"/>
      <c r="C1" s="391"/>
      <c r="D1" s="33" t="s">
        <v>164</v>
      </c>
    </row>
    <row r="2" spans="1:13" ht="24.75">
      <c r="A2" s="421" t="s">
        <v>68</v>
      </c>
      <c r="B2" s="421"/>
      <c r="C2" s="421"/>
      <c r="D2" s="118" t="s">
        <v>165</v>
      </c>
      <c r="E2" s="2"/>
      <c r="F2" s="2"/>
      <c r="G2" s="2"/>
      <c r="H2" s="2"/>
      <c r="I2" s="2"/>
      <c r="J2" s="2"/>
      <c r="K2" s="2"/>
      <c r="L2" s="2"/>
      <c r="M2" s="2"/>
    </row>
    <row r="3" spans="1:11" ht="19.5">
      <c r="A3" s="422" t="s">
        <v>166</v>
      </c>
      <c r="B3" s="422"/>
      <c r="C3" s="422"/>
      <c r="D3" s="422"/>
      <c r="E3" s="2"/>
      <c r="F3" s="2"/>
      <c r="G3" s="2"/>
      <c r="H3" s="2"/>
      <c r="I3" s="2"/>
      <c r="J3" s="2"/>
      <c r="K3" s="2"/>
    </row>
    <row r="4" spans="1:11" ht="15">
      <c r="A4" s="482" t="str">
        <f>(eff_entity)</f>
        <v>GLI-LIPSCOMB COUNTY (2019)</v>
      </c>
      <c r="B4" s="482"/>
      <c r="C4" s="483" t="s">
        <v>70</v>
      </c>
      <c r="D4" s="484"/>
      <c r="E4" s="2"/>
      <c r="F4" s="2"/>
      <c r="G4" s="2"/>
      <c r="H4" s="2"/>
      <c r="I4" s="2"/>
      <c r="J4" s="2"/>
      <c r="K4" s="2"/>
    </row>
    <row r="5" spans="1:13" ht="15">
      <c r="A5" s="480" t="s">
        <v>167</v>
      </c>
      <c r="B5" s="481"/>
      <c r="C5" s="485" t="s">
        <v>168</v>
      </c>
      <c r="D5" s="486"/>
      <c r="E5" s="2"/>
      <c r="F5" s="2"/>
      <c r="G5" s="2"/>
      <c r="H5" s="2"/>
      <c r="I5" s="2"/>
      <c r="J5" s="2"/>
      <c r="K5" s="2"/>
      <c r="L5" s="2"/>
      <c r="M5" s="2"/>
    </row>
    <row r="6" spans="1:13" ht="5.25" customHeight="1">
      <c r="A6" s="428"/>
      <c r="B6" s="428"/>
      <c r="C6" s="428"/>
      <c r="D6" s="428"/>
      <c r="E6" s="2"/>
      <c r="F6" s="2"/>
      <c r="G6" s="2"/>
      <c r="H6" s="2"/>
      <c r="I6" s="2"/>
      <c r="J6" s="2"/>
      <c r="K6" s="2"/>
      <c r="L6" s="2"/>
      <c r="M6" s="2"/>
    </row>
    <row r="7" spans="1:13" ht="157.5" customHeight="1">
      <c r="A7" s="435" t="s">
        <v>169</v>
      </c>
      <c r="B7" s="436"/>
      <c r="C7" s="436"/>
      <c r="D7" s="436"/>
      <c r="E7" s="2"/>
      <c r="F7" s="2"/>
      <c r="G7" s="2"/>
      <c r="H7" s="2"/>
      <c r="I7" s="2"/>
      <c r="J7" s="2"/>
      <c r="K7" s="2"/>
      <c r="L7" s="2"/>
      <c r="M7" s="2"/>
    </row>
    <row r="8" spans="1:13" ht="15">
      <c r="A8" s="429" t="s">
        <v>170</v>
      </c>
      <c r="B8" s="429"/>
      <c r="C8" s="429"/>
      <c r="D8" s="429"/>
      <c r="E8" s="2"/>
      <c r="F8" s="2"/>
      <c r="G8" s="2"/>
      <c r="H8" s="2"/>
      <c r="I8" s="2"/>
      <c r="J8" s="2"/>
      <c r="K8" s="2"/>
      <c r="L8" s="2"/>
      <c r="M8" s="2"/>
    </row>
    <row r="9" spans="1:13" ht="67.5" customHeight="1">
      <c r="A9" s="430" t="s">
        <v>75</v>
      </c>
      <c r="B9" s="431"/>
      <c r="C9" s="431"/>
      <c r="D9" s="431"/>
      <c r="E9" s="2"/>
      <c r="F9" s="2"/>
      <c r="G9" s="2"/>
      <c r="H9" s="2"/>
      <c r="I9" s="2"/>
      <c r="J9" s="2"/>
      <c r="K9" s="2"/>
      <c r="L9" s="2"/>
      <c r="M9" s="2"/>
    </row>
    <row r="10" spans="1:13" ht="29.25" customHeight="1">
      <c r="A10" s="55" t="s">
        <v>76</v>
      </c>
      <c r="B10" s="398" t="s">
        <v>77</v>
      </c>
      <c r="C10" s="399"/>
      <c r="D10" s="55" t="s">
        <v>78</v>
      </c>
      <c r="E10" s="2"/>
      <c r="F10" s="2"/>
      <c r="G10" s="2"/>
      <c r="H10" s="2"/>
      <c r="I10" s="2"/>
      <c r="J10" s="2"/>
      <c r="K10" s="2"/>
      <c r="L10" s="2"/>
      <c r="M10" s="2"/>
    </row>
    <row r="11" spans="1:13" ht="120" customHeight="1">
      <c r="A11" s="119">
        <v>1</v>
      </c>
      <c r="B11" s="120" t="s">
        <v>171</v>
      </c>
      <c r="C11" s="121"/>
      <c r="D11" s="122">
        <f>SUM(eff_histtxbl)</f>
        <v>653556350</v>
      </c>
      <c r="E11" s="2"/>
      <c r="F11" s="2"/>
      <c r="G11" s="2"/>
      <c r="H11" s="2"/>
      <c r="I11" s="2"/>
      <c r="J11" s="2"/>
      <c r="L11" s="2"/>
      <c r="M11" s="2"/>
    </row>
    <row r="12" spans="1:13" ht="100.5" customHeight="1">
      <c r="A12" s="119">
        <v>2</v>
      </c>
      <c r="B12" s="123" t="s">
        <v>172</v>
      </c>
      <c r="C12" s="124"/>
      <c r="D12" s="122">
        <f>SUM(eff_histtaxceiling)</f>
        <v>0</v>
      </c>
      <c r="E12" s="2"/>
      <c r="F12" s="2"/>
      <c r="G12" s="2"/>
      <c r="H12" s="2"/>
      <c r="I12" s="2"/>
      <c r="J12" s="2"/>
      <c r="L12" s="2"/>
      <c r="M12" s="2"/>
    </row>
    <row r="13" spans="1:13" ht="29.25" customHeight="1">
      <c r="A13" s="119">
        <v>3</v>
      </c>
      <c r="B13" s="125" t="s">
        <v>84</v>
      </c>
      <c r="C13" s="126"/>
      <c r="D13" s="122">
        <f>SUM(D11-D12)</f>
        <v>653556350</v>
      </c>
      <c r="E13" s="2"/>
      <c r="F13" s="2"/>
      <c r="G13" s="2"/>
      <c r="H13" s="2"/>
      <c r="I13" s="2"/>
      <c r="J13" s="2"/>
      <c r="L13" s="2"/>
      <c r="M13" s="2"/>
    </row>
    <row r="14" spans="1:13" ht="29.25" customHeight="1">
      <c r="A14" s="127">
        <v>4</v>
      </c>
      <c r="B14" s="128" t="s">
        <v>173</v>
      </c>
      <c r="C14" s="129"/>
      <c r="D14" s="130">
        <f>SUM(eff_histtaxrate)*100</f>
        <v>0.48830999999999997</v>
      </c>
      <c r="E14" s="2"/>
      <c r="F14" s="2"/>
      <c r="G14" s="2"/>
      <c r="H14" s="2"/>
      <c r="I14" s="2"/>
      <c r="J14" s="2"/>
      <c r="L14" s="2"/>
      <c r="M14" s="2"/>
    </row>
    <row r="15" spans="1:13" ht="40.5" customHeight="1">
      <c r="A15" s="487">
        <v>5</v>
      </c>
      <c r="B15" s="131" t="s">
        <v>86</v>
      </c>
      <c r="C15" s="132"/>
      <c r="D15" s="133"/>
      <c r="E15" s="2"/>
      <c r="F15" s="2"/>
      <c r="G15" s="2"/>
      <c r="H15" s="2"/>
      <c r="I15" s="2"/>
      <c r="J15" s="2"/>
      <c r="L15" s="2"/>
      <c r="M15" s="2"/>
    </row>
    <row r="16" spans="1:13" ht="29.25" customHeight="1">
      <c r="A16" s="488"/>
      <c r="B16" s="134" t="s">
        <v>174</v>
      </c>
      <c r="C16" s="135">
        <v>0</v>
      </c>
      <c r="D16" s="136"/>
      <c r="E16" s="2"/>
      <c r="F16" s="2"/>
      <c r="G16" s="2"/>
      <c r="H16" s="2"/>
      <c r="I16" s="2"/>
      <c r="J16" s="2"/>
      <c r="L16" s="2"/>
      <c r="M16" s="2"/>
    </row>
    <row r="17" spans="1:13" ht="29.25" customHeight="1">
      <c r="A17" s="488"/>
      <c r="B17" s="134" t="s">
        <v>175</v>
      </c>
      <c r="C17" s="137">
        <v>0</v>
      </c>
      <c r="D17" s="136"/>
      <c r="E17" s="2"/>
      <c r="F17" s="2"/>
      <c r="G17" s="2"/>
      <c r="H17" s="2"/>
      <c r="I17" s="2"/>
      <c r="J17" s="2"/>
      <c r="L17" s="2"/>
      <c r="M17" s="2"/>
    </row>
    <row r="18" spans="1:13" ht="29.25" customHeight="1">
      <c r="A18" s="489"/>
      <c r="B18" s="139" t="s">
        <v>176</v>
      </c>
      <c r="C18" s="140"/>
      <c r="D18" s="141">
        <f>SUM(C16-C17)</f>
        <v>0</v>
      </c>
      <c r="E18" s="2"/>
      <c r="F18" s="2"/>
      <c r="G18" s="2"/>
      <c r="H18" s="2"/>
      <c r="I18" s="2"/>
      <c r="J18" s="2"/>
      <c r="L18" s="2"/>
      <c r="M18" s="2"/>
    </row>
    <row r="19" spans="1:13" ht="40.5" customHeight="1">
      <c r="A19" s="138">
        <v>6</v>
      </c>
      <c r="B19" s="142" t="s">
        <v>90</v>
      </c>
      <c r="C19" s="124"/>
      <c r="D19" s="141">
        <f>SUM(D18,D13)</f>
        <v>653556350</v>
      </c>
      <c r="E19" s="2"/>
      <c r="F19" s="2"/>
      <c r="G19" s="2"/>
      <c r="H19" s="2"/>
      <c r="I19" s="2"/>
      <c r="J19" s="2"/>
      <c r="L19" s="2"/>
      <c r="M19" s="2"/>
    </row>
    <row r="20" spans="1:13" ht="60.75" customHeight="1">
      <c r="A20" s="119">
        <v>7</v>
      </c>
      <c r="B20" s="465" t="s">
        <v>177</v>
      </c>
      <c r="C20" s="469"/>
      <c r="D20" s="143">
        <v>0</v>
      </c>
      <c r="E20" s="2"/>
      <c r="F20" s="2"/>
      <c r="G20" s="2"/>
      <c r="H20" s="2"/>
      <c r="I20" s="2"/>
      <c r="J20" s="2"/>
      <c r="L20" s="2"/>
      <c r="M20" s="2"/>
    </row>
    <row r="21" spans="1:13" ht="18" customHeight="1">
      <c r="A21" s="391" t="s">
        <v>66</v>
      </c>
      <c r="B21" s="391"/>
      <c r="C21" s="391"/>
      <c r="D21" s="33" t="s">
        <v>164</v>
      </c>
      <c r="E21" s="2"/>
      <c r="F21" s="2"/>
      <c r="G21" s="2"/>
      <c r="H21" s="2"/>
      <c r="I21" s="2"/>
      <c r="J21" s="2"/>
      <c r="L21" s="2"/>
      <c r="M21" s="2"/>
    </row>
    <row r="22" spans="1:13" ht="29.25" customHeight="1">
      <c r="A22" s="55" t="s">
        <v>76</v>
      </c>
      <c r="B22" s="398" t="s">
        <v>77</v>
      </c>
      <c r="C22" s="399"/>
      <c r="D22" s="55" t="s">
        <v>78</v>
      </c>
      <c r="E22" s="2"/>
      <c r="F22" s="2"/>
      <c r="G22" s="2"/>
      <c r="H22" s="2"/>
      <c r="I22" s="2"/>
      <c r="J22" s="2"/>
      <c r="L22" s="2"/>
      <c r="M22" s="2"/>
    </row>
    <row r="23" spans="1:13" ht="98.25" customHeight="1">
      <c r="A23" s="144">
        <v>8</v>
      </c>
      <c r="B23" s="463" t="s">
        <v>178</v>
      </c>
      <c r="C23" s="464"/>
      <c r="D23" s="145"/>
      <c r="E23" s="2"/>
      <c r="F23" s="2"/>
      <c r="G23" s="2"/>
      <c r="H23" s="2"/>
      <c r="I23" s="2"/>
      <c r="J23" s="2"/>
      <c r="L23" s="2"/>
      <c r="M23" s="2"/>
    </row>
    <row r="24" spans="1:13" ht="20.25" customHeight="1">
      <c r="A24" s="146"/>
      <c r="B24" s="134" t="s">
        <v>179</v>
      </c>
      <c r="C24" s="147">
        <f>SUM(eff_histabsolutexempt)</f>
        <v>2295</v>
      </c>
      <c r="D24" s="148"/>
      <c r="E24" s="2"/>
      <c r="F24" s="2"/>
      <c r="G24" s="2"/>
      <c r="H24" s="2"/>
      <c r="I24" s="2"/>
      <c r="J24" s="2"/>
      <c r="L24" s="2"/>
      <c r="M24" s="2"/>
    </row>
    <row r="25" spans="1:13" ht="36.75" customHeight="1">
      <c r="A25" s="146"/>
      <c r="B25" s="134" t="s">
        <v>180</v>
      </c>
      <c r="C25" s="149">
        <f>SUM(eff_partialexempt)</f>
        <v>83319</v>
      </c>
      <c r="D25" s="148"/>
      <c r="E25" s="2"/>
      <c r="F25" s="2"/>
      <c r="G25" s="2"/>
      <c r="H25" s="2"/>
      <c r="I25" s="2"/>
      <c r="J25" s="2"/>
      <c r="L25" s="2"/>
      <c r="M25" s="2"/>
    </row>
    <row r="26" spans="1:13" ht="24.75" customHeight="1">
      <c r="A26" s="150"/>
      <c r="B26" s="151" t="s">
        <v>181</v>
      </c>
      <c r="C26" s="121"/>
      <c r="D26" s="152">
        <f>SUM(C25,C24)</f>
        <v>85614</v>
      </c>
      <c r="E26" s="2"/>
      <c r="F26" s="2"/>
      <c r="G26" s="2"/>
      <c r="H26" s="2"/>
      <c r="I26" s="2"/>
      <c r="J26" s="2"/>
      <c r="L26" s="2"/>
      <c r="M26" s="2"/>
    </row>
    <row r="27" spans="1:13" ht="83.25" customHeight="1">
      <c r="A27" s="144">
        <v>9</v>
      </c>
      <c r="B27" s="463" t="s">
        <v>182</v>
      </c>
      <c r="C27" s="464"/>
      <c r="D27" s="145"/>
      <c r="E27" s="2"/>
      <c r="F27" s="2"/>
      <c r="G27" s="2"/>
      <c r="H27" s="2"/>
      <c r="I27" s="2"/>
      <c r="J27" s="2"/>
      <c r="K27" s="2"/>
      <c r="L27" s="2"/>
      <c r="M27" s="2"/>
    </row>
    <row r="28" spans="1:13" ht="26.25" customHeight="1">
      <c r="A28" s="153"/>
      <c r="B28" s="154" t="s">
        <v>183</v>
      </c>
      <c r="C28" s="155">
        <f>SUM(eff_histprdmkt)</f>
        <v>0</v>
      </c>
      <c r="D28" s="156"/>
      <c r="E28" s="2"/>
      <c r="F28" s="2"/>
      <c r="G28" s="2"/>
      <c r="H28" s="2"/>
      <c r="I28" s="2"/>
      <c r="J28" s="2"/>
      <c r="K28" s="2"/>
      <c r="L28" s="2"/>
      <c r="M28" s="2"/>
    </row>
    <row r="29" spans="1:13" ht="22.5" customHeight="1">
      <c r="A29" s="153"/>
      <c r="B29" s="154" t="s">
        <v>184</v>
      </c>
      <c r="C29" s="157">
        <f>SUM(eff_prdmkt)</f>
        <v>0</v>
      </c>
      <c r="D29" s="156"/>
      <c r="E29" s="2"/>
      <c r="F29" s="2"/>
      <c r="G29" s="2"/>
      <c r="H29" s="2"/>
      <c r="I29" s="2"/>
      <c r="J29" s="2"/>
      <c r="K29" s="2"/>
      <c r="L29" s="2"/>
      <c r="M29" s="2"/>
    </row>
    <row r="30" spans="1:13" ht="20.25" customHeight="1">
      <c r="A30" s="138"/>
      <c r="B30" s="158" t="s">
        <v>185</v>
      </c>
      <c r="C30" s="159"/>
      <c r="D30" s="160">
        <f>SUM(C28-C29)</f>
        <v>0</v>
      </c>
      <c r="E30" s="2"/>
      <c r="F30" s="2"/>
      <c r="G30" s="2"/>
      <c r="H30" s="2"/>
      <c r="I30" s="2"/>
      <c r="J30" s="2"/>
      <c r="K30" s="2"/>
      <c r="L30" s="2"/>
      <c r="M30" s="2"/>
    </row>
    <row r="31" spans="1:13" ht="25.5" customHeight="1">
      <c r="A31" s="138">
        <v>10</v>
      </c>
      <c r="B31" s="161" t="s">
        <v>100</v>
      </c>
      <c r="C31" s="162"/>
      <c r="D31" s="163">
        <f>SUM(D20,D26,D30)</f>
        <v>85614</v>
      </c>
      <c r="E31" s="2"/>
      <c r="F31" s="2"/>
      <c r="G31" s="2"/>
      <c r="H31" s="2"/>
      <c r="I31" s="2"/>
      <c r="J31" s="2"/>
      <c r="K31" s="2"/>
      <c r="L31" s="2"/>
      <c r="M31" s="2"/>
    </row>
    <row r="32" spans="1:9" ht="24.75" customHeight="1">
      <c r="A32" s="119">
        <v>11</v>
      </c>
      <c r="B32" s="164" t="s">
        <v>186</v>
      </c>
      <c r="C32" s="126"/>
      <c r="D32" s="165">
        <f>SUM(D19-D31)</f>
        <v>653470736</v>
      </c>
      <c r="E32" s="2"/>
      <c r="F32" s="2"/>
      <c r="G32" s="2"/>
      <c r="H32" s="2"/>
      <c r="I32" s="2"/>
    </row>
    <row r="33" spans="1:9" ht="29.25" customHeight="1">
      <c r="A33" s="119">
        <v>12</v>
      </c>
      <c r="B33" s="164" t="s">
        <v>102</v>
      </c>
      <c r="C33" s="126"/>
      <c r="D33" s="165">
        <f>SUM(D14)*D32/100</f>
        <v>3190962.9509616</v>
      </c>
      <c r="E33" s="2"/>
      <c r="F33" s="2"/>
      <c r="G33" s="2"/>
      <c r="H33" s="2"/>
      <c r="I33" s="2"/>
    </row>
    <row r="34" spans="1:9" ht="96" customHeight="1">
      <c r="A34" s="119">
        <v>13</v>
      </c>
      <c r="B34" s="465" t="s">
        <v>187</v>
      </c>
      <c r="C34" s="469"/>
      <c r="D34" s="166">
        <v>0</v>
      </c>
      <c r="E34" s="2"/>
      <c r="F34" s="2"/>
      <c r="G34" s="2"/>
      <c r="H34" s="2"/>
      <c r="I34" s="2"/>
    </row>
    <row r="35" spans="1:9" ht="69" customHeight="1">
      <c r="A35" s="119">
        <v>14</v>
      </c>
      <c r="B35" s="465" t="s">
        <v>188</v>
      </c>
      <c r="C35" s="466"/>
      <c r="D35" s="167">
        <v>0</v>
      </c>
      <c r="E35" s="2"/>
      <c r="F35" s="2"/>
      <c r="G35" s="2"/>
      <c r="H35" s="2"/>
      <c r="I35" s="2"/>
    </row>
    <row r="36" spans="1:9" ht="40.5" customHeight="1">
      <c r="A36" s="119">
        <v>15</v>
      </c>
      <c r="B36" s="465" t="s">
        <v>189</v>
      </c>
      <c r="C36" s="466"/>
      <c r="D36" s="122">
        <f>SUM(D33,D34-D35)</f>
        <v>3190962.9509616</v>
      </c>
      <c r="E36" s="2"/>
      <c r="F36" s="2"/>
      <c r="G36" s="2"/>
      <c r="H36" s="2"/>
      <c r="I36" s="2"/>
    </row>
    <row r="37" spans="1:9" ht="70.5" customHeight="1">
      <c r="A37" s="127">
        <v>16</v>
      </c>
      <c r="B37" s="463" t="s">
        <v>190</v>
      </c>
      <c r="C37" s="464"/>
      <c r="D37" s="168"/>
      <c r="E37" s="2"/>
      <c r="F37" s="2"/>
      <c r="G37" s="2"/>
      <c r="H37" s="2"/>
      <c r="I37" s="2"/>
    </row>
    <row r="38" spans="1:9" ht="21.75" customHeight="1">
      <c r="A38" s="153"/>
      <c r="B38" s="154" t="s">
        <v>191</v>
      </c>
      <c r="C38" s="169">
        <f>SUM(eff_certifiedtxbl)</f>
        <v>660116877</v>
      </c>
      <c r="D38" s="136"/>
      <c r="E38" s="2"/>
      <c r="F38" s="2"/>
      <c r="G38" s="2"/>
      <c r="H38" s="2"/>
      <c r="I38" s="2"/>
    </row>
    <row r="39" spans="1:9" ht="36.75" customHeight="1">
      <c r="A39" s="153"/>
      <c r="B39" s="170" t="s">
        <v>192</v>
      </c>
      <c r="C39" s="137">
        <v>0</v>
      </c>
      <c r="D39" s="171"/>
      <c r="E39" s="2"/>
      <c r="F39" s="2"/>
      <c r="G39" s="2"/>
      <c r="H39" s="2"/>
      <c r="I39" s="2"/>
    </row>
    <row r="40" spans="1:9" ht="53.25" customHeight="1">
      <c r="A40" s="146"/>
      <c r="B40" s="170" t="s">
        <v>193</v>
      </c>
      <c r="C40" s="172">
        <f>SUM(eff_pollution)</f>
        <v>0</v>
      </c>
      <c r="D40" s="136"/>
      <c r="E40" s="2"/>
      <c r="F40" s="2"/>
      <c r="G40" s="2"/>
      <c r="H40" s="2"/>
      <c r="I40" s="2"/>
    </row>
    <row r="41" spans="1:9" ht="79.5" customHeight="1">
      <c r="A41" s="146"/>
      <c r="B41" s="170" t="s">
        <v>194</v>
      </c>
      <c r="C41" s="137">
        <v>0</v>
      </c>
      <c r="D41" s="173"/>
      <c r="E41" s="2"/>
      <c r="F41" s="2"/>
      <c r="G41" s="2"/>
      <c r="H41" s="2"/>
      <c r="I41" s="2"/>
    </row>
    <row r="42" spans="1:9" ht="29.25" customHeight="1">
      <c r="A42" s="174"/>
      <c r="B42" s="158" t="s">
        <v>195</v>
      </c>
      <c r="C42" s="159"/>
      <c r="D42" s="175">
        <f>SUM(C38,C39,-C40,-C41)</f>
        <v>660116877</v>
      </c>
      <c r="E42" s="2"/>
      <c r="F42" s="2"/>
      <c r="G42" s="2"/>
      <c r="H42" s="2"/>
      <c r="I42" s="2"/>
    </row>
    <row r="43" spans="1:9" ht="18" customHeight="1">
      <c r="A43" s="391" t="s">
        <v>66</v>
      </c>
      <c r="B43" s="391"/>
      <c r="C43" s="391"/>
      <c r="D43" s="33" t="s">
        <v>164</v>
      </c>
      <c r="E43" s="2"/>
      <c r="F43" s="2"/>
      <c r="G43" s="2"/>
      <c r="H43" s="2"/>
      <c r="I43" s="2"/>
    </row>
    <row r="44" spans="1:9" ht="29.25" customHeight="1">
      <c r="A44" s="176" t="s">
        <v>76</v>
      </c>
      <c r="B44" s="490" t="s">
        <v>77</v>
      </c>
      <c r="C44" s="491"/>
      <c r="D44" s="176" t="s">
        <v>78</v>
      </c>
      <c r="E44" s="2"/>
      <c r="F44" s="2"/>
      <c r="G44" s="2"/>
      <c r="H44" s="2"/>
      <c r="I44" s="2"/>
    </row>
    <row r="45" spans="1:9" ht="40.5" customHeight="1">
      <c r="A45" s="144">
        <v>17</v>
      </c>
      <c r="B45" s="463" t="s">
        <v>196</v>
      </c>
      <c r="C45" s="464"/>
      <c r="D45" s="145"/>
      <c r="E45" s="2"/>
      <c r="F45" s="2"/>
      <c r="G45" s="2"/>
      <c r="H45" s="2"/>
      <c r="I45" s="2"/>
    </row>
    <row r="46" spans="1:9" ht="108.75" customHeight="1">
      <c r="A46" s="153"/>
      <c r="B46" s="177" t="s">
        <v>197</v>
      </c>
      <c r="C46" s="178">
        <v>0</v>
      </c>
      <c r="D46" s="179" t="s">
        <v>111</v>
      </c>
      <c r="E46" s="2"/>
      <c r="F46" s="2"/>
      <c r="G46" s="2"/>
      <c r="H46" s="2"/>
      <c r="I46" s="2"/>
    </row>
    <row r="47" spans="1:9" ht="153" customHeight="1">
      <c r="A47" s="153"/>
      <c r="B47" s="180" t="s">
        <v>198</v>
      </c>
      <c r="C47" s="135">
        <v>0</v>
      </c>
      <c r="D47" s="171"/>
      <c r="E47" s="2"/>
      <c r="F47" s="2"/>
      <c r="G47" s="2"/>
      <c r="H47" s="2"/>
      <c r="I47" s="2"/>
    </row>
    <row r="48" spans="1:13" ht="24.75" customHeight="1">
      <c r="A48" s="138"/>
      <c r="B48" s="151" t="s">
        <v>199</v>
      </c>
      <c r="C48" s="159"/>
      <c r="D48" s="163">
        <f>SUM(C46,C47)</f>
        <v>0</v>
      </c>
      <c r="E48" s="2"/>
      <c r="F48" s="2"/>
      <c r="G48" s="2"/>
      <c r="H48" s="2"/>
      <c r="I48" s="2"/>
      <c r="J48" s="2"/>
      <c r="K48" s="2"/>
      <c r="L48" s="2"/>
      <c r="M48" s="2"/>
    </row>
    <row r="49" spans="1:13" ht="87.75" customHeight="1">
      <c r="A49" s="119">
        <v>18</v>
      </c>
      <c r="B49" s="465" t="s">
        <v>200</v>
      </c>
      <c r="C49" s="466"/>
      <c r="D49" s="181">
        <f>SUM(eff_taxceiling)</f>
        <v>0</v>
      </c>
      <c r="E49" s="182"/>
      <c r="F49" s="182"/>
      <c r="G49" s="182"/>
      <c r="H49" s="182"/>
      <c r="I49" s="182"/>
      <c r="J49" s="182"/>
      <c r="K49" s="182"/>
      <c r="L49" s="182"/>
      <c r="M49" s="182"/>
    </row>
    <row r="50" spans="1:13" ht="22.5" customHeight="1">
      <c r="A50" s="119">
        <v>19</v>
      </c>
      <c r="B50" s="164" t="s">
        <v>201</v>
      </c>
      <c r="C50" s="126"/>
      <c r="D50" s="165">
        <f>SUM(D42,D48,-D49)</f>
        <v>660116877</v>
      </c>
      <c r="E50" s="2"/>
      <c r="F50" s="2"/>
      <c r="G50" s="2"/>
      <c r="H50" s="2"/>
      <c r="I50" s="183"/>
      <c r="J50" s="2"/>
      <c r="K50" s="2"/>
      <c r="L50" s="2"/>
      <c r="M50" s="2"/>
    </row>
    <row r="51" spans="1:13" ht="60.75" customHeight="1">
      <c r="A51" s="119">
        <v>20</v>
      </c>
      <c r="B51" s="465" t="s">
        <v>202</v>
      </c>
      <c r="C51" s="469"/>
      <c r="D51" s="184">
        <v>0</v>
      </c>
      <c r="E51" s="2"/>
      <c r="F51" s="2"/>
      <c r="G51" s="2"/>
      <c r="H51" s="2"/>
      <c r="I51" s="2"/>
      <c r="J51" s="2"/>
      <c r="K51" s="2"/>
      <c r="L51" s="2"/>
      <c r="M51" s="2"/>
    </row>
    <row r="52" spans="1:13" ht="149.25" customHeight="1">
      <c r="A52" s="119">
        <v>21</v>
      </c>
      <c r="B52" s="465" t="s">
        <v>203</v>
      </c>
      <c r="C52" s="466"/>
      <c r="D52" s="122">
        <f>SUM(eff_newtxbl)</f>
        <v>2226714</v>
      </c>
      <c r="E52" s="2"/>
      <c r="F52" s="2"/>
      <c r="G52" s="2"/>
      <c r="H52" s="2"/>
      <c r="I52" s="2"/>
      <c r="J52" s="2"/>
      <c r="K52" s="2"/>
      <c r="L52" s="2"/>
      <c r="M52" s="2"/>
    </row>
    <row r="53" spans="1:13" ht="29.25" customHeight="1">
      <c r="A53" s="119">
        <v>22</v>
      </c>
      <c r="B53" s="164" t="s">
        <v>204</v>
      </c>
      <c r="C53" s="126"/>
      <c r="D53" s="122">
        <f>SUM(D51,D52)</f>
        <v>2226714</v>
      </c>
      <c r="E53" s="2"/>
      <c r="F53" s="2"/>
      <c r="G53" s="2"/>
      <c r="H53" s="2"/>
      <c r="I53" s="2"/>
      <c r="J53" s="2"/>
      <c r="K53" s="2"/>
      <c r="L53" s="2"/>
      <c r="M53" s="2"/>
    </row>
    <row r="54" spans="1:4" ht="29.25" customHeight="1">
      <c r="A54" s="119">
        <v>23</v>
      </c>
      <c r="B54" s="164" t="s">
        <v>205</v>
      </c>
      <c r="C54" s="126"/>
      <c r="D54" s="122">
        <f>SUM(D50,-D53)</f>
        <v>657890163</v>
      </c>
    </row>
    <row r="55" spans="1:4" ht="29.25" customHeight="1">
      <c r="A55" s="119">
        <v>24</v>
      </c>
      <c r="B55" s="465" t="s">
        <v>206</v>
      </c>
      <c r="C55" s="466"/>
      <c r="D55" s="185">
        <f>SUM(D36/D54)*100</f>
        <v>0.48502974058932696</v>
      </c>
    </row>
    <row r="56" spans="1:4" ht="45" customHeight="1">
      <c r="A56" s="119">
        <v>25</v>
      </c>
      <c r="B56" s="465" t="s">
        <v>207</v>
      </c>
      <c r="C56" s="469"/>
      <c r="D56" s="186">
        <v>0</v>
      </c>
    </row>
    <row r="57" spans="1:7" ht="18" customHeight="1">
      <c r="A57" s="391" t="s">
        <v>66</v>
      </c>
      <c r="B57" s="391"/>
      <c r="C57" s="391"/>
      <c r="D57" s="33" t="s">
        <v>164</v>
      </c>
      <c r="G57" s="116"/>
    </row>
    <row r="58" spans="1:7" ht="29.25" customHeight="1">
      <c r="A58" s="397" t="s">
        <v>208</v>
      </c>
      <c r="B58" s="397"/>
      <c r="C58" s="397"/>
      <c r="D58" s="397"/>
      <c r="G58" s="116"/>
    </row>
    <row r="59" spans="1:7" ht="146.25" customHeight="1">
      <c r="A59" s="499" t="s">
        <v>209</v>
      </c>
      <c r="B59" s="500"/>
      <c r="C59" s="500"/>
      <c r="D59" s="500"/>
      <c r="G59" s="116"/>
    </row>
    <row r="60" spans="1:4" ht="29.25" customHeight="1">
      <c r="A60" s="55" t="s">
        <v>76</v>
      </c>
      <c r="B60" s="398" t="s">
        <v>210</v>
      </c>
      <c r="C60" s="399"/>
      <c r="D60" s="55" t="s">
        <v>78</v>
      </c>
    </row>
    <row r="61" spans="1:4" ht="24" customHeight="1">
      <c r="A61" s="119">
        <v>26</v>
      </c>
      <c r="B61" s="187" t="s">
        <v>211</v>
      </c>
      <c r="C61" s="188"/>
      <c r="D61" s="185">
        <f>SUM(eff_morate)*100</f>
        <v>0.48830999999999997</v>
      </c>
    </row>
    <row r="62" spans="1:4" ht="22.5" customHeight="1">
      <c r="A62" s="127">
        <v>27</v>
      </c>
      <c r="B62" s="189" t="s">
        <v>212</v>
      </c>
      <c r="C62" s="190"/>
      <c r="D62" s="191">
        <f>SUM(D32)</f>
        <v>653470736</v>
      </c>
    </row>
    <row r="63" spans="1:4" ht="21.75" customHeight="1">
      <c r="A63" s="144">
        <v>28</v>
      </c>
      <c r="B63" s="192" t="s">
        <v>213</v>
      </c>
      <c r="C63" s="193"/>
      <c r="D63" s="194"/>
    </row>
    <row r="64" spans="1:4" ht="24" customHeight="1">
      <c r="A64" s="153"/>
      <c r="B64" s="195" t="s">
        <v>214</v>
      </c>
      <c r="C64" s="196">
        <f>SUM(D62*D61)/100</f>
        <v>3190962.9509616</v>
      </c>
      <c r="D64" s="197"/>
    </row>
    <row r="65" spans="1:4" ht="87.75" customHeight="1">
      <c r="A65" s="153"/>
      <c r="B65" s="198" t="s">
        <v>215</v>
      </c>
      <c r="C65" s="135">
        <v>0</v>
      </c>
      <c r="D65" s="197"/>
    </row>
    <row r="66" spans="1:4" ht="52.5" customHeight="1">
      <c r="A66" s="199"/>
      <c r="B66" s="198" t="s">
        <v>216</v>
      </c>
      <c r="C66" s="200">
        <v>0</v>
      </c>
      <c r="D66" s="201"/>
    </row>
    <row r="67" spans="1:4" ht="132.75" customHeight="1">
      <c r="A67" s="202"/>
      <c r="B67" s="203" t="s">
        <v>217</v>
      </c>
      <c r="C67" s="204">
        <v>0</v>
      </c>
      <c r="D67" s="197"/>
    </row>
    <row r="68" spans="1:4" ht="15.75">
      <c r="A68" s="202"/>
      <c r="B68" s="203" t="s">
        <v>218</v>
      </c>
      <c r="C68" s="205" t="s">
        <v>219</v>
      </c>
      <c r="D68" s="197"/>
    </row>
    <row r="69" spans="1:4" ht="95.25" customHeight="1">
      <c r="A69" s="153"/>
      <c r="B69" s="198" t="s">
        <v>220</v>
      </c>
      <c r="C69" s="135">
        <v>0</v>
      </c>
      <c r="D69" s="197"/>
    </row>
    <row r="70" spans="1:4" ht="67.5" customHeight="1">
      <c r="A70" s="153"/>
      <c r="B70" s="198" t="s">
        <v>221</v>
      </c>
      <c r="C70" s="137">
        <v>0</v>
      </c>
      <c r="D70" s="197"/>
    </row>
    <row r="71" spans="1:4" ht="51.75" customHeight="1">
      <c r="A71" s="199"/>
      <c r="B71" s="206" t="s">
        <v>222</v>
      </c>
      <c r="C71" s="207">
        <f>SUM(C41)</f>
        <v>0</v>
      </c>
      <c r="D71" s="208"/>
    </row>
    <row r="72" spans="1:4" ht="39" customHeight="1">
      <c r="A72" s="209"/>
      <c r="B72" s="206" t="s">
        <v>223</v>
      </c>
      <c r="C72" s="210"/>
      <c r="D72" s="211">
        <f>C64+C65+C66+C69+C70-C71+IF(C68="RECEIVED",C67)+IF(C68="DISCONTINUED",C67*-1)</f>
        <v>3190962.9509616</v>
      </c>
    </row>
    <row r="73" spans="1:4" ht="26.25" customHeight="1">
      <c r="A73" s="119">
        <v>29</v>
      </c>
      <c r="B73" s="465" t="s">
        <v>224</v>
      </c>
      <c r="C73" s="466"/>
      <c r="D73" s="212">
        <f>SUM(D54)</f>
        <v>657890163</v>
      </c>
    </row>
    <row r="74" spans="1:4" ht="31.5" customHeight="1">
      <c r="A74" s="127">
        <v>30</v>
      </c>
      <c r="B74" s="494" t="s">
        <v>225</v>
      </c>
      <c r="C74" s="495"/>
      <c r="D74" s="130">
        <f>SUM(D72/D73)*100</f>
        <v>0.48502974058932696</v>
      </c>
    </row>
    <row r="75" spans="1:4" ht="27.75" customHeight="1">
      <c r="A75" s="213">
        <v>31</v>
      </c>
      <c r="B75" s="493" t="s">
        <v>226</v>
      </c>
      <c r="C75" s="493"/>
      <c r="D75" s="214">
        <f>SUM(D74)*1.08</f>
        <v>0.5238321198364732</v>
      </c>
    </row>
    <row r="76" spans="1:4" ht="18" customHeight="1">
      <c r="A76" s="391" t="s">
        <v>66</v>
      </c>
      <c r="B76" s="391"/>
      <c r="C76" s="391"/>
      <c r="D76" s="33" t="s">
        <v>164</v>
      </c>
    </row>
    <row r="77" spans="1:4" ht="40.5" customHeight="1">
      <c r="A77" s="104" t="s">
        <v>76</v>
      </c>
      <c r="B77" s="470" t="s">
        <v>210</v>
      </c>
      <c r="C77" s="459"/>
      <c r="D77" s="105" t="s">
        <v>78</v>
      </c>
    </row>
    <row r="78" spans="1:4" ht="96" customHeight="1">
      <c r="A78" s="144">
        <v>32</v>
      </c>
      <c r="B78" s="494" t="s">
        <v>227</v>
      </c>
      <c r="C78" s="495"/>
      <c r="D78" s="215"/>
    </row>
    <row r="79" spans="1:4" ht="79.5" customHeight="1">
      <c r="A79" s="153"/>
      <c r="B79" s="216" t="s">
        <v>228</v>
      </c>
      <c r="C79" s="135">
        <v>0</v>
      </c>
      <c r="D79" s="217"/>
    </row>
    <row r="80" spans="1:4" ht="26.25" customHeight="1">
      <c r="A80" s="153"/>
      <c r="B80" s="198" t="s">
        <v>229</v>
      </c>
      <c r="C80" s="137">
        <v>0</v>
      </c>
      <c r="D80" s="217"/>
    </row>
    <row r="81" spans="1:4" ht="21" customHeight="1">
      <c r="A81" s="153"/>
      <c r="B81" s="198" t="s">
        <v>230</v>
      </c>
      <c r="C81" s="137">
        <v>0</v>
      </c>
      <c r="D81" s="218"/>
    </row>
    <row r="82" spans="1:4" ht="19.5" customHeight="1">
      <c r="A82" s="209"/>
      <c r="B82" s="142" t="s">
        <v>231</v>
      </c>
      <c r="C82" s="147"/>
      <c r="D82" s="147">
        <f>SUM(C79,-C80,-C81)</f>
        <v>0</v>
      </c>
    </row>
    <row r="83" spans="1:4" ht="24.75" customHeight="1">
      <c r="A83" s="138">
        <v>33</v>
      </c>
      <c r="B83" s="465" t="s">
        <v>135</v>
      </c>
      <c r="C83" s="469"/>
      <c r="D83" s="219">
        <v>0</v>
      </c>
    </row>
    <row r="84" spans="1:4" ht="25.5" customHeight="1">
      <c r="A84" s="119">
        <v>34</v>
      </c>
      <c r="B84" s="123" t="s">
        <v>232</v>
      </c>
      <c r="C84" s="124"/>
      <c r="D84" s="212">
        <f>SUM(D82-D83)</f>
        <v>0</v>
      </c>
    </row>
    <row r="85" spans="1:4" ht="40.5" customHeight="1">
      <c r="A85" s="119">
        <v>35</v>
      </c>
      <c r="B85" s="478" t="s">
        <v>233</v>
      </c>
      <c r="C85" s="479"/>
      <c r="D85" s="220">
        <v>1</v>
      </c>
    </row>
    <row r="86" spans="1:4" ht="22.5" customHeight="1">
      <c r="A86" s="119">
        <v>36</v>
      </c>
      <c r="B86" s="123" t="s">
        <v>234</v>
      </c>
      <c r="C86" s="124"/>
      <c r="D86" s="221">
        <f>SUM(D84)/D85</f>
        <v>0</v>
      </c>
    </row>
    <row r="87" spans="1:4" ht="24" customHeight="1">
      <c r="A87" s="119">
        <v>37</v>
      </c>
      <c r="B87" s="123" t="s">
        <v>235</v>
      </c>
      <c r="C87" s="124"/>
      <c r="D87" s="212">
        <f>SUM(D50)</f>
        <v>660116877</v>
      </c>
    </row>
    <row r="88" spans="1:4" ht="23.25" customHeight="1">
      <c r="A88" s="119">
        <v>38</v>
      </c>
      <c r="B88" s="123" t="s">
        <v>236</v>
      </c>
      <c r="C88" s="124"/>
      <c r="D88" s="185">
        <f>SUM(D86)/D87*100</f>
        <v>0</v>
      </c>
    </row>
    <row r="89" spans="1:4" ht="24.75" customHeight="1">
      <c r="A89" s="119">
        <v>39</v>
      </c>
      <c r="B89" s="123" t="s">
        <v>237</v>
      </c>
      <c r="C89" s="124"/>
      <c r="D89" s="185">
        <f>SUM(D75,D88)</f>
        <v>0.5238321198364732</v>
      </c>
    </row>
    <row r="90" spans="1:4" ht="36.75" customHeight="1">
      <c r="A90" s="119">
        <v>40</v>
      </c>
      <c r="B90" s="492" t="s">
        <v>238</v>
      </c>
      <c r="C90" s="492"/>
      <c r="D90" s="222">
        <v>0</v>
      </c>
    </row>
    <row r="91" spans="1:5" ht="11.25" customHeight="1">
      <c r="A91" s="223"/>
      <c r="B91" s="496"/>
      <c r="C91" s="496"/>
      <c r="D91" s="496"/>
      <c r="E91" s="224"/>
    </row>
    <row r="92" spans="1:6" ht="29.25" customHeight="1">
      <c r="A92" s="397" t="s">
        <v>239</v>
      </c>
      <c r="B92" s="397"/>
      <c r="C92" s="397"/>
      <c r="D92" s="397"/>
      <c r="E92" s="462"/>
      <c r="F92" s="462"/>
    </row>
    <row r="93" spans="1:6" ht="98.25" customHeight="1">
      <c r="A93" s="467" t="s">
        <v>240</v>
      </c>
      <c r="B93" s="468"/>
      <c r="C93" s="468"/>
      <c r="D93" s="468"/>
      <c r="E93" s="471"/>
      <c r="F93" s="471"/>
    </row>
    <row r="94" spans="1:6" ht="29.25" customHeight="1">
      <c r="A94" s="104" t="s">
        <v>76</v>
      </c>
      <c r="B94" s="470" t="s">
        <v>241</v>
      </c>
      <c r="C94" s="459"/>
      <c r="D94" s="105" t="s">
        <v>78</v>
      </c>
      <c r="E94" s="462"/>
      <c r="F94" s="462"/>
    </row>
    <row r="95" spans="1:6" ht="78" customHeight="1">
      <c r="A95" s="127">
        <v>41</v>
      </c>
      <c r="B95" s="465" t="s">
        <v>242</v>
      </c>
      <c r="C95" s="466"/>
      <c r="D95" s="225">
        <v>0</v>
      </c>
      <c r="E95" s="462"/>
      <c r="F95" s="462"/>
    </row>
    <row r="96" spans="1:6" ht="166.5" customHeight="1">
      <c r="A96" s="226">
        <v>42</v>
      </c>
      <c r="B96" s="227" t="s">
        <v>243</v>
      </c>
      <c r="C96" s="228"/>
      <c r="D96" s="229">
        <v>0</v>
      </c>
      <c r="E96" s="462"/>
      <c r="F96" s="462"/>
    </row>
    <row r="97" spans="1:5" ht="30" customHeight="1">
      <c r="A97" s="119">
        <v>43</v>
      </c>
      <c r="B97" s="465" t="s">
        <v>244</v>
      </c>
      <c r="C97" s="466"/>
      <c r="D97" s="212">
        <f>SUM(D87)</f>
        <v>660116877</v>
      </c>
      <c r="E97" s="230"/>
    </row>
    <row r="98" spans="1:5" ht="18" customHeight="1">
      <c r="A98" s="391" t="s">
        <v>66</v>
      </c>
      <c r="B98" s="391"/>
      <c r="C98" s="391"/>
      <c r="D98" s="33" t="s">
        <v>164</v>
      </c>
      <c r="E98" s="230"/>
    </row>
    <row r="99" spans="1:5" ht="12" customHeight="1">
      <c r="A99" s="475"/>
      <c r="B99" s="475"/>
      <c r="C99" s="475"/>
      <c r="D99" s="475"/>
      <c r="E99" s="230"/>
    </row>
    <row r="100" spans="1:5" ht="29.25" customHeight="1">
      <c r="A100" s="104" t="s">
        <v>76</v>
      </c>
      <c r="B100" s="470" t="s">
        <v>241</v>
      </c>
      <c r="C100" s="459"/>
      <c r="D100" s="105" t="s">
        <v>78</v>
      </c>
      <c r="E100" s="230"/>
    </row>
    <row r="101" spans="1:4" ht="33.75" customHeight="1">
      <c r="A101" s="119">
        <v>44</v>
      </c>
      <c r="B101" s="476" t="s">
        <v>245</v>
      </c>
      <c r="C101" s="477"/>
      <c r="D101" s="231">
        <f>SUM(D96)/D97*100</f>
        <v>0</v>
      </c>
    </row>
    <row r="102" spans="1:4" ht="42" customHeight="1">
      <c r="A102" s="119">
        <v>45</v>
      </c>
      <c r="B102" s="465" t="s">
        <v>246</v>
      </c>
      <c r="C102" s="466"/>
      <c r="D102" s="232">
        <v>0</v>
      </c>
    </row>
    <row r="103" spans="1:4" ht="54" customHeight="1">
      <c r="A103" s="226">
        <v>46</v>
      </c>
      <c r="B103" s="465" t="s">
        <v>247</v>
      </c>
      <c r="C103" s="466"/>
      <c r="D103" s="233">
        <v>0</v>
      </c>
    </row>
    <row r="104" spans="1:4" ht="44.25" customHeight="1">
      <c r="A104" s="119">
        <v>47</v>
      </c>
      <c r="B104" s="465" t="s">
        <v>248</v>
      </c>
      <c r="C104" s="466"/>
      <c r="D104" s="233">
        <v>0</v>
      </c>
    </row>
    <row r="105" spans="1:4" ht="24" customHeight="1">
      <c r="A105" s="119">
        <v>48</v>
      </c>
      <c r="B105" s="465" t="s">
        <v>249</v>
      </c>
      <c r="C105" s="466"/>
      <c r="D105" s="234">
        <f>SUM(D104-D101)</f>
        <v>0</v>
      </c>
    </row>
    <row r="106" spans="1:4" ht="12" customHeight="1">
      <c r="A106" s="235"/>
      <c r="B106" s="235"/>
      <c r="C106" s="235"/>
      <c r="D106" s="235"/>
    </row>
    <row r="107" spans="1:4" ht="29.25" customHeight="1">
      <c r="A107" s="397" t="s">
        <v>250</v>
      </c>
      <c r="B107" s="397"/>
      <c r="C107" s="397"/>
      <c r="D107" s="397"/>
    </row>
    <row r="108" spans="1:4" ht="141" customHeight="1">
      <c r="A108" s="472" t="s">
        <v>251</v>
      </c>
      <c r="B108" s="473"/>
      <c r="C108" s="473"/>
      <c r="D108" s="474"/>
    </row>
    <row r="109" spans="1:4" ht="29.25" customHeight="1">
      <c r="A109" s="105" t="s">
        <v>76</v>
      </c>
      <c r="B109" s="458" t="s">
        <v>144</v>
      </c>
      <c r="C109" s="459"/>
      <c r="D109" s="105" t="s">
        <v>78</v>
      </c>
    </row>
    <row r="110" spans="1:4" ht="58.5" customHeight="1">
      <c r="A110" s="119">
        <v>49</v>
      </c>
      <c r="B110" s="465" t="s">
        <v>252</v>
      </c>
      <c r="C110" s="466"/>
      <c r="D110" s="236">
        <v>0</v>
      </c>
    </row>
    <row r="111" spans="1:4" ht="26.25" customHeight="1">
      <c r="A111" s="119">
        <v>50</v>
      </c>
      <c r="B111" s="465" t="s">
        <v>244</v>
      </c>
      <c r="C111" s="466"/>
      <c r="D111" s="212">
        <f>SUM(D87)</f>
        <v>660116877</v>
      </c>
    </row>
    <row r="112" spans="1:4" ht="25.5" customHeight="1">
      <c r="A112" s="119">
        <v>51</v>
      </c>
      <c r="B112" s="465" t="s">
        <v>253</v>
      </c>
      <c r="C112" s="466"/>
      <c r="D112" s="237">
        <f>SUM(D110/D111)*100</f>
        <v>0</v>
      </c>
    </row>
    <row r="113" spans="1:4" ht="49.5" customHeight="1">
      <c r="A113" s="119">
        <v>52</v>
      </c>
      <c r="B113" s="497" t="s">
        <v>254</v>
      </c>
      <c r="C113" s="498"/>
      <c r="D113" s="233"/>
    </row>
    <row r="114" spans="1:4" ht="12" customHeight="1">
      <c r="A114" s="238"/>
      <c r="B114" s="238"/>
      <c r="C114" s="238"/>
      <c r="D114" s="239"/>
    </row>
    <row r="115" spans="1:4" ht="29.25" customHeight="1">
      <c r="A115" s="397" t="s">
        <v>255</v>
      </c>
      <c r="B115" s="397"/>
      <c r="C115" s="397"/>
      <c r="D115" s="397"/>
    </row>
    <row r="116" ht="12" customHeight="1"/>
    <row r="117" spans="1:3" ht="15">
      <c r="A117" s="453" t="s">
        <v>150</v>
      </c>
      <c r="B117" s="453"/>
      <c r="C117" s="453"/>
    </row>
    <row r="118" spans="2:3" ht="15">
      <c r="B118" s="453"/>
      <c r="C118" s="453"/>
    </row>
    <row r="119" spans="1:4" ht="15">
      <c r="A119" s="111"/>
      <c r="B119" s="453" t="s">
        <v>256</v>
      </c>
      <c r="C119" s="453"/>
      <c r="D119" s="112" t="s">
        <v>152</v>
      </c>
    </row>
    <row r="120" spans="1:4" ht="15">
      <c r="A120" s="111"/>
      <c r="B120" s="111"/>
      <c r="C120" s="111"/>
      <c r="D120" s="113"/>
    </row>
    <row r="121" spans="1:4" ht="15">
      <c r="A121" s="111"/>
      <c r="B121" s="453" t="s">
        <v>257</v>
      </c>
      <c r="C121" s="453"/>
      <c r="D121" s="112" t="s">
        <v>152</v>
      </c>
    </row>
    <row r="122" spans="1:4" ht="15">
      <c r="A122" s="111"/>
      <c r="B122" s="111"/>
      <c r="C122" s="111"/>
      <c r="D122" s="113"/>
    </row>
    <row r="123" spans="1:4" ht="15">
      <c r="A123" s="111"/>
      <c r="B123" s="453" t="s">
        <v>258</v>
      </c>
      <c r="C123" s="453"/>
      <c r="D123" s="240">
        <f>SUM(D113)/100</f>
        <v>0</v>
      </c>
    </row>
    <row r="124" spans="1:4" ht="15">
      <c r="A124" s="111"/>
      <c r="B124" s="111"/>
      <c r="C124" s="111"/>
      <c r="D124" s="113"/>
    </row>
    <row r="125" spans="1:4" ht="29.25" customHeight="1">
      <c r="A125" s="429" t="s">
        <v>259</v>
      </c>
      <c r="B125" s="429"/>
      <c r="C125" s="429"/>
      <c r="D125" s="429"/>
    </row>
    <row r="126" spans="1:4" ht="12" customHeight="1">
      <c r="A126" s="111"/>
      <c r="B126" s="111"/>
      <c r="C126" s="111"/>
      <c r="D126" s="113"/>
    </row>
    <row r="127" spans="1:4" ht="15">
      <c r="A127" s="453" t="s">
        <v>260</v>
      </c>
      <c r="B127" s="453"/>
      <c r="C127" s="453"/>
      <c r="D127" s="453"/>
    </row>
    <row r="128" spans="1:4" ht="15">
      <c r="A128" s="111"/>
      <c r="B128" s="111"/>
      <c r="C128" s="111"/>
      <c r="D128" s="113"/>
    </row>
    <row r="129" spans="1:4" ht="15">
      <c r="A129" s="454" t="s">
        <v>157</v>
      </c>
      <c r="B129" s="439"/>
      <c r="C129" s="111"/>
      <c r="D129" s="113"/>
    </row>
    <row r="130" spans="1:4" ht="15">
      <c r="A130" s="454"/>
      <c r="B130" s="440"/>
      <c r="C130" s="111"/>
      <c r="D130" s="113"/>
    </row>
    <row r="131" spans="1:4" ht="15">
      <c r="A131" s="111"/>
      <c r="B131" s="111" t="s">
        <v>261</v>
      </c>
      <c r="C131" s="111"/>
      <c r="D131" s="113"/>
    </row>
    <row r="132" spans="1:4" ht="15">
      <c r="A132" s="454" t="s">
        <v>159</v>
      </c>
      <c r="B132" s="439"/>
      <c r="C132" s="111"/>
      <c r="D132" s="113"/>
    </row>
    <row r="133" spans="1:4" ht="15">
      <c r="A133" s="454"/>
      <c r="B133" s="440"/>
      <c r="C133" s="111"/>
      <c r="D133" s="115"/>
    </row>
    <row r="134" spans="1:4" ht="15">
      <c r="A134" s="111"/>
      <c r="B134" s="111" t="s">
        <v>262</v>
      </c>
      <c r="C134" s="111"/>
      <c r="D134" s="111" t="s">
        <v>161</v>
      </c>
    </row>
    <row r="135" spans="1:4" ht="15">
      <c r="A135" s="111"/>
      <c r="B135" s="111"/>
      <c r="C135" s="111"/>
      <c r="D135" s="113"/>
    </row>
    <row r="136" spans="1:4" ht="15">
      <c r="A136" s="111"/>
      <c r="B136" s="111"/>
      <c r="C136" s="111"/>
      <c r="D136" s="113"/>
    </row>
    <row r="137" spans="1:4" ht="15">
      <c r="A137" s="460" t="s">
        <v>162</v>
      </c>
      <c r="B137" s="460"/>
      <c r="C137" s="460"/>
      <c r="D137" s="113"/>
    </row>
    <row r="138" spans="1:4" ht="15">
      <c r="A138" s="461" t="s">
        <v>263</v>
      </c>
      <c r="B138" s="461"/>
      <c r="C138" s="111"/>
      <c r="D138" s="113"/>
    </row>
  </sheetData>
  <sheetProtection password="CCA6" sheet="1" selectLockedCells="1"/>
  <mergeCells count="83">
    <mergeCell ref="A138:B138"/>
    <mergeCell ref="B123:C123"/>
    <mergeCell ref="A125:D125"/>
    <mergeCell ref="A127:D127"/>
    <mergeCell ref="B111:C111"/>
    <mergeCell ref="B112:C112"/>
    <mergeCell ref="A137:C137"/>
    <mergeCell ref="B129:B130"/>
    <mergeCell ref="A115:D115"/>
    <mergeCell ref="A132:A133"/>
    <mergeCell ref="B132:B133"/>
    <mergeCell ref="A21:C21"/>
    <mergeCell ref="B74:C74"/>
    <mergeCell ref="B94:C94"/>
    <mergeCell ref="B113:C113"/>
    <mergeCell ref="A129:A130"/>
    <mergeCell ref="B121:C121"/>
    <mergeCell ref="B60:C60"/>
    <mergeCell ref="A59:D59"/>
    <mergeCell ref="B119:C119"/>
    <mergeCell ref="B118:C118"/>
    <mergeCell ref="B100:C100"/>
    <mergeCell ref="B110:C110"/>
    <mergeCell ref="A117:C117"/>
    <mergeCell ref="B90:C90"/>
    <mergeCell ref="A3:D3"/>
    <mergeCell ref="B75:C75"/>
    <mergeCell ref="B78:C78"/>
    <mergeCell ref="B91:D91"/>
    <mergeCell ref="A92:D92"/>
    <mergeCell ref="A15:A18"/>
    <mergeCell ref="A57:C57"/>
    <mergeCell ref="A6:D6"/>
    <mergeCell ref="A9:D9"/>
    <mergeCell ref="B55:C55"/>
    <mergeCell ref="B44:C44"/>
    <mergeCell ref="B56:C56"/>
    <mergeCell ref="A1:C1"/>
    <mergeCell ref="A5:B5"/>
    <mergeCell ref="A4:B4"/>
    <mergeCell ref="C4:D4"/>
    <mergeCell ref="C5:D5"/>
    <mergeCell ref="B10:C10"/>
    <mergeCell ref="A2:C2"/>
    <mergeCell ref="A7:D7"/>
    <mergeCell ref="A8:D8"/>
    <mergeCell ref="A99:D99"/>
    <mergeCell ref="B101:C101"/>
    <mergeCell ref="A43:C43"/>
    <mergeCell ref="B85:C85"/>
    <mergeCell ref="B83:C83"/>
    <mergeCell ref="B51:C51"/>
    <mergeCell ref="B52:C52"/>
    <mergeCell ref="B109:C109"/>
    <mergeCell ref="A108:D108"/>
    <mergeCell ref="B95:C95"/>
    <mergeCell ref="A107:D107"/>
    <mergeCell ref="B102:C102"/>
    <mergeCell ref="B105:C105"/>
    <mergeCell ref="B97:C97"/>
    <mergeCell ref="B103:C103"/>
    <mergeCell ref="A98:C98"/>
    <mergeCell ref="B104:C104"/>
    <mergeCell ref="E92:F92"/>
    <mergeCell ref="B73:C73"/>
    <mergeCell ref="B22:C22"/>
    <mergeCell ref="B36:C36"/>
    <mergeCell ref="B37:C37"/>
    <mergeCell ref="E96:F96"/>
    <mergeCell ref="A76:C76"/>
    <mergeCell ref="B77:C77"/>
    <mergeCell ref="A58:D58"/>
    <mergeCell ref="E93:F93"/>
    <mergeCell ref="E95:F95"/>
    <mergeCell ref="E94:F94"/>
    <mergeCell ref="B45:C45"/>
    <mergeCell ref="B49:C49"/>
    <mergeCell ref="A93:D93"/>
    <mergeCell ref="B20:C20"/>
    <mergeCell ref="B23:C23"/>
    <mergeCell ref="B27:C27"/>
    <mergeCell ref="B34:C34"/>
    <mergeCell ref="B35:C35"/>
  </mergeCells>
  <dataValidations count="1">
    <dataValidation type="list" allowBlank="1" showErrorMessage="1" sqref="C68">
      <formula1>"NA,DISCONTINUED,RECEIVED"</formula1>
    </dataValidation>
  </dataValidations>
  <printOptions/>
  <pageMargins left="0.25" right="0.1701388955116272" top="0.4201388955116272" bottom="0.22986111044883728" header="0.22013889253139496" footer="0.17986111342906952"/>
  <pageSetup errors="blank" fitToHeight="17" horizontalDpi="300" verticalDpi="300" orientation="portrait" scale="71"/>
  <headerFooter>
    <oddHeader>&amp;L&amp;D   &amp;T&amp;R&amp;P</oddHeader>
  </headerFooter>
  <rowBreaks count="5" manualBreakCount="5">
    <brk id="20" max="255" man="1"/>
    <brk id="42" max="255" man="1"/>
    <brk id="56" max="255" man="1"/>
    <brk id="75" max="255" man="1"/>
    <brk id="97" max="255" man="1"/>
  </rowBreaks>
</worksheet>
</file>

<file path=xl/worksheets/sheet4.xml><?xml version="1.0" encoding="utf-8"?>
<worksheet xmlns="http://schemas.openxmlformats.org/spreadsheetml/2006/main" xmlns:r="http://schemas.openxmlformats.org/officeDocument/2006/relationships">
  <dimension ref="A1:J109"/>
  <sheetViews>
    <sheetView zoomScalePageLayoutView="0" workbookViewId="0" topLeftCell="A1">
      <selection activeCell="G6" sqref="G6:H6"/>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391" t="s">
        <v>66</v>
      </c>
      <c r="B1" s="391"/>
      <c r="C1" s="391"/>
      <c r="D1" s="33" t="s">
        <v>264</v>
      </c>
    </row>
    <row r="2" spans="1:4" ht="24.75">
      <c r="A2" s="421" t="s">
        <v>265</v>
      </c>
      <c r="B2" s="421"/>
      <c r="C2" s="421"/>
      <c r="D2" s="118" t="s">
        <v>165</v>
      </c>
    </row>
    <row r="3" spans="1:4" ht="19.5">
      <c r="A3" s="422"/>
      <c r="B3" s="422"/>
      <c r="C3" s="422"/>
      <c r="D3" s="422"/>
    </row>
    <row r="4" spans="1:4" ht="15">
      <c r="A4" s="482" t="str">
        <f>(eff_entity)</f>
        <v>GLI-LIPSCOMB COUNTY (2019)</v>
      </c>
      <c r="B4" s="482"/>
      <c r="C4" s="483" t="s">
        <v>70</v>
      </c>
      <c r="D4" s="484"/>
    </row>
    <row r="5" spans="1:4" ht="15">
      <c r="A5" s="480" t="s">
        <v>266</v>
      </c>
      <c r="B5" s="481"/>
      <c r="C5" s="485" t="s">
        <v>267</v>
      </c>
      <c r="D5" s="486"/>
    </row>
    <row r="6" spans="1:4" ht="15" customHeight="1">
      <c r="A6" s="428"/>
      <c r="B6" s="428"/>
      <c r="C6" s="428"/>
      <c r="D6" s="428"/>
    </row>
    <row r="7" spans="1:4" ht="216.75" customHeight="1">
      <c r="A7" s="435" t="s">
        <v>268</v>
      </c>
      <c r="B7" s="436"/>
      <c r="C7" s="436"/>
      <c r="D7" s="436"/>
    </row>
    <row r="8" spans="1:4" ht="15">
      <c r="A8" s="429" t="s">
        <v>269</v>
      </c>
      <c r="B8" s="429"/>
      <c r="C8" s="429"/>
      <c r="D8" s="429"/>
    </row>
    <row r="9" spans="1:4" ht="63.75" customHeight="1">
      <c r="A9" s="430" t="s">
        <v>270</v>
      </c>
      <c r="B9" s="431"/>
      <c r="C9" s="431"/>
      <c r="D9" s="431"/>
    </row>
    <row r="10" spans="1:4" ht="15">
      <c r="A10" s="55" t="s">
        <v>76</v>
      </c>
      <c r="B10" s="398" t="s">
        <v>241</v>
      </c>
      <c r="C10" s="399"/>
      <c r="D10" s="55" t="s">
        <v>78</v>
      </c>
    </row>
    <row r="11" spans="1:4" ht="30.75" customHeight="1">
      <c r="A11" s="119">
        <v>1</v>
      </c>
      <c r="B11" s="505" t="s">
        <v>271</v>
      </c>
      <c r="C11" s="506"/>
      <c r="D11" s="241"/>
    </row>
    <row r="12" spans="1:4" ht="40.5" customHeight="1">
      <c r="A12" s="119">
        <v>2</v>
      </c>
      <c r="B12" s="465" t="s">
        <v>272</v>
      </c>
      <c r="C12" s="466"/>
      <c r="D12" s="241"/>
    </row>
    <row r="13" spans="1:4" ht="30.75" customHeight="1">
      <c r="A13" s="119">
        <v>3</v>
      </c>
      <c r="B13" s="465" t="s">
        <v>273</v>
      </c>
      <c r="C13" s="466"/>
      <c r="D13" s="122">
        <f>SUM(D11-D12)</f>
        <v>0</v>
      </c>
    </row>
    <row r="14" spans="1:4" ht="30.75" customHeight="1">
      <c r="A14" s="119">
        <v>4</v>
      </c>
      <c r="B14" s="465" t="s">
        <v>274</v>
      </c>
      <c r="C14" s="466"/>
      <c r="D14" s="242"/>
    </row>
    <row r="15" spans="1:4" ht="30.75" customHeight="1">
      <c r="A15" s="119">
        <v>5</v>
      </c>
      <c r="B15" s="465" t="s">
        <v>275</v>
      </c>
      <c r="C15" s="466"/>
      <c r="D15" s="185">
        <f>SUM(D13)*D14/100</f>
        <v>0</v>
      </c>
    </row>
    <row r="16" spans="1:4" ht="30.75" customHeight="1">
      <c r="A16" s="119">
        <v>6</v>
      </c>
      <c r="B16" s="465" t="s">
        <v>276</v>
      </c>
      <c r="C16" s="466"/>
      <c r="D16" s="122">
        <f>SUM(D15)*1.08</f>
        <v>0</v>
      </c>
    </row>
    <row r="17" spans="1:4" ht="30.75" customHeight="1">
      <c r="A17" s="119">
        <v>7</v>
      </c>
      <c r="B17" s="503" t="s">
        <v>277</v>
      </c>
      <c r="C17" s="504"/>
      <c r="D17" s="241"/>
    </row>
    <row r="18" spans="1:4" ht="40.5" customHeight="1">
      <c r="A18" s="119">
        <v>8</v>
      </c>
      <c r="B18" s="503" t="s">
        <v>278</v>
      </c>
      <c r="C18" s="504"/>
      <c r="D18" s="241"/>
    </row>
    <row r="19" spans="1:4" ht="30.75" customHeight="1">
      <c r="A19" s="119">
        <v>9</v>
      </c>
      <c r="B19" s="503" t="s">
        <v>279</v>
      </c>
      <c r="C19" s="504"/>
      <c r="D19" s="122">
        <f>SUM(D17-D18)</f>
        <v>0</v>
      </c>
    </row>
    <row r="20" spans="1:4" ht="30.75" customHeight="1">
      <c r="A20" s="119">
        <v>10</v>
      </c>
      <c r="B20" s="503" t="s">
        <v>280</v>
      </c>
      <c r="C20" s="504"/>
      <c r="D20" s="122" t="e">
        <f>SUM(D16/D19)*100</f>
        <v>#DIV/0!</v>
      </c>
    </row>
    <row r="21" spans="1:4" ht="30.75" customHeight="1">
      <c r="A21" s="119">
        <v>11</v>
      </c>
      <c r="B21" s="503" t="s">
        <v>281</v>
      </c>
      <c r="C21" s="504"/>
      <c r="D21" s="241"/>
    </row>
    <row r="22" spans="1:4" ht="30.75" customHeight="1">
      <c r="A22" s="119">
        <v>12</v>
      </c>
      <c r="B22" s="503" t="s">
        <v>282</v>
      </c>
      <c r="C22" s="504"/>
      <c r="D22" s="243"/>
    </row>
    <row r="23" spans="1:4" ht="58.5" customHeight="1">
      <c r="A23" s="119">
        <v>13</v>
      </c>
      <c r="B23" s="503" t="s">
        <v>283</v>
      </c>
      <c r="C23" s="504"/>
      <c r="D23" s="122" t="e">
        <f>SUM(D20:D22)</f>
        <v>#DIV/0!</v>
      </c>
    </row>
    <row r="28" spans="1:4" ht="18">
      <c r="A28" s="391"/>
      <c r="B28" s="391"/>
      <c r="C28" s="391"/>
      <c r="D28" s="33"/>
    </row>
    <row r="29" spans="1:5" ht="13.5">
      <c r="A29" s="244" t="s">
        <v>284</v>
      </c>
      <c r="D29" s="502" t="s">
        <v>285</v>
      </c>
      <c r="E29" s="502"/>
    </row>
    <row r="30" spans="1:5" ht="13.5">
      <c r="A30" s="244" t="s">
        <v>286</v>
      </c>
      <c r="D30" s="501" t="s">
        <v>287</v>
      </c>
      <c r="E30" s="501"/>
    </row>
    <row r="31" spans="1:10" ht="17.25" customHeight="1">
      <c r="A31" s="244"/>
      <c r="B31" s="246"/>
      <c r="C31" s="246"/>
      <c r="D31" s="247" t="s">
        <v>288</v>
      </c>
      <c r="E31" s="246"/>
      <c r="F31" s="246"/>
      <c r="G31" s="246"/>
      <c r="H31" s="246"/>
      <c r="I31" s="246"/>
      <c r="J31" s="246"/>
    </row>
    <row r="32" spans="1:4" ht="15">
      <c r="A32" s="246"/>
      <c r="D32" s="248"/>
    </row>
    <row r="34" spans="1:4" ht="18">
      <c r="A34" s="391" t="s">
        <v>66</v>
      </c>
      <c r="B34" s="391"/>
      <c r="C34" s="391"/>
      <c r="D34" s="33" t="s">
        <v>264</v>
      </c>
    </row>
    <row r="36" spans="1:4" ht="15">
      <c r="A36" s="429" t="s">
        <v>289</v>
      </c>
      <c r="B36" s="429"/>
      <c r="C36" s="429"/>
      <c r="D36" s="429"/>
    </row>
    <row r="38" spans="1:4" ht="15">
      <c r="A38" s="453" t="s">
        <v>290</v>
      </c>
      <c r="B38" s="453"/>
      <c r="C38" s="453"/>
      <c r="D38" s="453"/>
    </row>
    <row r="40" spans="1:2" ht="15" customHeight="1">
      <c r="A40" s="454" t="s">
        <v>157</v>
      </c>
      <c r="B40" s="439"/>
    </row>
    <row r="41" spans="1:2" ht="15" customHeight="1">
      <c r="A41" s="454"/>
      <c r="B41" s="440"/>
    </row>
    <row r="42" ht="15">
      <c r="B42" s="111" t="s">
        <v>291</v>
      </c>
    </row>
    <row r="43" spans="1:2" ht="15" customHeight="1">
      <c r="A43" s="454" t="s">
        <v>157</v>
      </c>
      <c r="B43" s="439"/>
    </row>
    <row r="44" spans="1:4" ht="15" customHeight="1">
      <c r="A44" s="454"/>
      <c r="B44" s="440"/>
      <c r="D44" s="115"/>
    </row>
    <row r="45" spans="2:4" ht="15">
      <c r="B45" s="111" t="s">
        <v>292</v>
      </c>
      <c r="D45" s="111" t="s">
        <v>161</v>
      </c>
    </row>
    <row r="108" spans="1:4" ht="15">
      <c r="A108" s="460" t="s">
        <v>162</v>
      </c>
      <c r="B108" s="460"/>
      <c r="C108" s="460"/>
      <c r="D108" s="249" t="s">
        <v>293</v>
      </c>
    </row>
    <row r="109" ht="38.25">
      <c r="A109" s="248" t="s">
        <v>294</v>
      </c>
    </row>
  </sheetData>
  <sheetProtection password="CCA6" sheet="1"/>
  <mergeCells count="36">
    <mergeCell ref="A5:B5"/>
    <mergeCell ref="C5:D5"/>
    <mergeCell ref="A6:D6"/>
    <mergeCell ref="A7:D7"/>
    <mergeCell ref="A8:D8"/>
    <mergeCell ref="A1:C1"/>
    <mergeCell ref="A2:C2"/>
    <mergeCell ref="A3:D3"/>
    <mergeCell ref="A4:B4"/>
    <mergeCell ref="C4:D4"/>
    <mergeCell ref="B14:C14"/>
    <mergeCell ref="B15:C15"/>
    <mergeCell ref="B16:C16"/>
    <mergeCell ref="B17:C17"/>
    <mergeCell ref="B18:C18"/>
    <mergeCell ref="A9:D9"/>
    <mergeCell ref="B10:C10"/>
    <mergeCell ref="B11:C11"/>
    <mergeCell ref="B12:C12"/>
    <mergeCell ref="B13:C13"/>
    <mergeCell ref="D30:E30"/>
    <mergeCell ref="D29:E29"/>
    <mergeCell ref="A28:C28"/>
    <mergeCell ref="A34:C34"/>
    <mergeCell ref="A108:C108"/>
    <mergeCell ref="B19:C19"/>
    <mergeCell ref="B20:C20"/>
    <mergeCell ref="B21:C21"/>
    <mergeCell ref="B22:C22"/>
    <mergeCell ref="B23:C23"/>
    <mergeCell ref="A36:D36"/>
    <mergeCell ref="A38:D38"/>
    <mergeCell ref="A40:A41"/>
    <mergeCell ref="B40:B41"/>
    <mergeCell ref="A43:A44"/>
    <mergeCell ref="B43:B44"/>
  </mergeCells>
  <printOptions/>
  <pageMargins left="0.25" right="0.1701388955116272" top="0.4201388955116272" bottom="0.22986111044883728" header="0.22013889253139496" footer="0.17986111342906952"/>
  <pageSetup errors="blank" horizontalDpi="300" verticalDpi="300" orientation="portrait" scale="68"/>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110" zoomScaleNormal="110" zoomScalePageLayoutView="0" workbookViewId="0" topLeftCell="A1">
      <selection activeCell="G6" sqref="G6:M6"/>
    </sheetView>
  </sheetViews>
  <sheetFormatPr defaultColWidth="9.33203125" defaultRowHeight="12.75"/>
  <cols>
    <col min="1" max="1" width="25.66015625" style="250" customWidth="1"/>
    <col min="2" max="2" width="14" style="250" customWidth="1"/>
    <col min="3" max="3" width="4.33203125" style="250" customWidth="1"/>
    <col min="4" max="4" width="5.5" style="250" customWidth="1"/>
    <col min="5" max="5" width="2.33203125" style="250" customWidth="1"/>
    <col min="6" max="6" width="14" style="250" customWidth="1"/>
    <col min="7" max="7" width="9.16015625" style="250" customWidth="1"/>
    <col min="8" max="8" width="14" style="250" customWidth="1"/>
    <col min="9" max="9" width="2.33203125" style="250" customWidth="1"/>
    <col min="10" max="10" width="32.5" style="250" customWidth="1"/>
    <col min="11" max="11" width="7.66015625" style="250" customWidth="1"/>
    <col min="12" max="12" width="18.16015625" style="250" customWidth="1"/>
    <col min="13" max="13" width="26.5" style="250" customWidth="1"/>
    <col min="14" max="14" width="2.66015625" style="250" customWidth="1"/>
    <col min="15" max="16384" width="9.33203125" style="250" customWidth="1"/>
  </cols>
  <sheetData>
    <row r="1" spans="1:13" ht="15.75">
      <c r="A1" s="516" t="s">
        <v>295</v>
      </c>
      <c r="B1" s="516"/>
      <c r="C1" s="516"/>
      <c r="D1" s="516"/>
      <c r="E1" s="516"/>
      <c r="F1" s="516"/>
      <c r="G1" s="516"/>
      <c r="H1" s="516"/>
      <c r="I1" s="516"/>
      <c r="J1" s="516"/>
      <c r="K1" s="516"/>
      <c r="L1" s="516"/>
      <c r="M1" s="516"/>
    </row>
    <row r="2" spans="1:13" ht="33">
      <c r="A2" s="517" t="s">
        <v>296</v>
      </c>
      <c r="B2" s="517"/>
      <c r="C2" s="517"/>
      <c r="D2" s="517"/>
      <c r="E2" s="517"/>
      <c r="F2" s="517"/>
      <c r="G2" s="517"/>
      <c r="H2" s="517"/>
      <c r="I2" s="517"/>
      <c r="J2" s="517"/>
      <c r="K2" s="517"/>
      <c r="L2" s="517"/>
      <c r="M2" s="517"/>
    </row>
    <row r="3" spans="1:13" ht="15.75">
      <c r="A3" s="519"/>
      <c r="B3" s="519"/>
      <c r="C3" s="519"/>
      <c r="D3" s="519"/>
      <c r="E3" s="519"/>
      <c r="F3" s="519"/>
      <c r="G3" s="519"/>
      <c r="H3" s="519"/>
      <c r="I3" s="519"/>
      <c r="J3" s="519"/>
      <c r="K3" s="519"/>
      <c r="L3" s="519"/>
      <c r="M3" s="519"/>
    </row>
    <row r="4" spans="1:13" ht="15.75">
      <c r="A4" s="511"/>
      <c r="B4" s="511"/>
      <c r="C4" s="511"/>
      <c r="D4" s="511"/>
      <c r="E4" s="511"/>
      <c r="F4" s="511"/>
      <c r="G4" s="511"/>
      <c r="H4" s="511"/>
      <c r="I4" s="511"/>
      <c r="J4" s="511"/>
      <c r="K4" s="511"/>
      <c r="L4" s="511"/>
      <c r="M4" s="511"/>
    </row>
    <row r="5" spans="1:13" ht="15.75">
      <c r="A5" s="513">
        <f>SUM('ETR Worksheet'!L2)</f>
        <v>2019</v>
      </c>
      <c r="B5" s="513"/>
      <c r="C5" s="510" t="s">
        <v>297</v>
      </c>
      <c r="D5" s="510"/>
      <c r="E5" s="510"/>
      <c r="F5" s="510"/>
      <c r="G5" s="510"/>
      <c r="H5" s="518" t="str">
        <f>(eff_entity)</f>
        <v>GLI-LIPSCOMB COUNTY (2019)</v>
      </c>
      <c r="I5" s="518"/>
      <c r="J5" s="518"/>
      <c r="K5" s="518"/>
      <c r="L5" s="518"/>
      <c r="M5" s="518"/>
    </row>
    <row r="6" spans="1:13" ht="15.75">
      <c r="A6" s="508" t="s">
        <v>298</v>
      </c>
      <c r="B6" s="508"/>
      <c r="C6" s="256"/>
      <c r="D6" s="256"/>
      <c r="E6" s="256"/>
      <c r="F6" s="256"/>
      <c r="G6" s="256"/>
      <c r="H6" s="508" t="s">
        <v>299</v>
      </c>
      <c r="I6" s="508"/>
      <c r="J6" s="508"/>
      <c r="K6" s="508"/>
      <c r="L6" s="508"/>
      <c r="M6" s="508"/>
    </row>
    <row r="7" spans="1:13" ht="15.75">
      <c r="A7" s="32" t="s">
        <v>300</v>
      </c>
      <c r="B7" s="513">
        <f>SUM('ETR Worksheet'!L2)</f>
        <v>2019</v>
      </c>
      <c r="C7" s="513"/>
      <c r="D7" s="513"/>
      <c r="E7" s="510" t="s">
        <v>301</v>
      </c>
      <c r="F7" s="510"/>
      <c r="G7" s="510"/>
      <c r="H7" s="513" t="str">
        <f>(eff_entity)</f>
        <v>GLI-LIPSCOMB COUNTY (2019)</v>
      </c>
      <c r="I7" s="513"/>
      <c r="J7" s="513"/>
      <c r="K7" s="513"/>
      <c r="L7" s="513"/>
      <c r="M7" s="513"/>
    </row>
    <row r="8" spans="1:13" ht="14.25" customHeight="1">
      <c r="A8" s="32"/>
      <c r="B8" s="508" t="s">
        <v>298</v>
      </c>
      <c r="C8" s="508"/>
      <c r="D8" s="508"/>
      <c r="E8" s="32"/>
      <c r="F8" s="32"/>
      <c r="G8" s="32"/>
      <c r="H8" s="508" t="s">
        <v>299</v>
      </c>
      <c r="I8" s="508"/>
      <c r="J8" s="508"/>
      <c r="K8" s="508"/>
      <c r="L8" s="508"/>
      <c r="M8" s="508"/>
    </row>
    <row r="9" spans="1:13" ht="10.5" customHeight="1">
      <c r="A9" s="510"/>
      <c r="B9" s="510"/>
      <c r="C9" s="510"/>
      <c r="D9" s="510"/>
      <c r="E9" s="510"/>
      <c r="F9" s="510"/>
      <c r="G9" s="510"/>
      <c r="H9" s="510"/>
      <c r="I9" s="510"/>
      <c r="J9" s="510"/>
      <c r="K9" s="510"/>
      <c r="L9" s="510"/>
      <c r="M9" s="510"/>
    </row>
    <row r="10" spans="1:13" ht="15.75">
      <c r="A10" s="468" t="s">
        <v>302</v>
      </c>
      <c r="B10" s="468"/>
      <c r="C10" s="468"/>
      <c r="D10" s="468"/>
      <c r="E10" s="468"/>
      <c r="F10" s="468"/>
      <c r="G10" s="468"/>
      <c r="H10" s="468"/>
      <c r="I10" s="468"/>
      <c r="J10" s="468"/>
      <c r="K10" s="468"/>
      <c r="L10" s="468"/>
      <c r="M10" s="468"/>
    </row>
    <row r="11" spans="1:13" ht="15">
      <c r="A11" s="468" t="s">
        <v>303</v>
      </c>
      <c r="B11" s="468"/>
      <c r="C11" s="468"/>
      <c r="D11" s="468"/>
      <c r="E11" s="468"/>
      <c r="F11" s="468"/>
      <c r="G11" s="468"/>
      <c r="H11" s="468"/>
      <c r="I11" s="468"/>
      <c r="J11" s="468"/>
      <c r="K11" s="468"/>
      <c r="L11" s="468"/>
      <c r="M11" s="468"/>
    </row>
    <row r="12" spans="1:13" ht="15">
      <c r="A12" s="468" t="s">
        <v>304</v>
      </c>
      <c r="B12" s="468"/>
      <c r="C12" s="468"/>
      <c r="D12" s="468"/>
      <c r="E12" s="468"/>
      <c r="F12" s="468"/>
      <c r="G12" s="468"/>
      <c r="H12" s="468"/>
      <c r="I12" s="468"/>
      <c r="J12" s="468"/>
      <c r="K12" s="468"/>
      <c r="L12" s="468"/>
      <c r="M12" s="468"/>
    </row>
    <row r="13" spans="1:13" ht="15.75" customHeight="1">
      <c r="A13" s="467" t="s">
        <v>305</v>
      </c>
      <c r="B13" s="467"/>
      <c r="C13" s="467"/>
      <c r="D13" s="467"/>
      <c r="E13" s="467"/>
      <c r="F13" s="467"/>
      <c r="G13" s="467"/>
      <c r="H13" s="467"/>
      <c r="I13" s="467"/>
      <c r="J13" s="467"/>
      <c r="K13" s="467"/>
      <c r="L13" s="467"/>
      <c r="M13" s="467"/>
    </row>
    <row r="14" spans="1:13" ht="15">
      <c r="A14" s="468" t="s">
        <v>306</v>
      </c>
      <c r="B14" s="468"/>
      <c r="C14" s="468"/>
      <c r="D14" s="468"/>
      <c r="E14" s="468"/>
      <c r="F14" s="468"/>
      <c r="G14" s="468"/>
      <c r="H14" s="468"/>
      <c r="I14" s="468"/>
      <c r="J14" s="468"/>
      <c r="K14" s="468"/>
      <c r="L14" s="468"/>
      <c r="M14" s="468"/>
    </row>
    <row r="15" spans="1:13" ht="15">
      <c r="A15" s="510"/>
      <c r="B15" s="510"/>
      <c r="C15" s="510"/>
      <c r="D15" s="510"/>
      <c r="E15" s="510"/>
      <c r="F15" s="510"/>
      <c r="G15" s="510"/>
      <c r="H15" s="510"/>
      <c r="I15" s="510"/>
      <c r="J15" s="510"/>
      <c r="K15" s="510"/>
      <c r="L15" s="510"/>
      <c r="M15" s="510"/>
    </row>
    <row r="16" spans="1:13" ht="15">
      <c r="A16" s="32"/>
      <c r="B16" s="515" t="s">
        <v>307</v>
      </c>
      <c r="C16" s="515"/>
      <c r="D16" s="515"/>
      <c r="E16" s="515"/>
      <c r="F16" s="515"/>
      <c r="G16" s="515"/>
      <c r="H16" s="515"/>
      <c r="I16" s="515"/>
      <c r="J16" s="515"/>
      <c r="K16" s="515"/>
      <c r="L16" s="515"/>
      <c r="M16" s="515"/>
    </row>
    <row r="17" spans="1:13" ht="15">
      <c r="A17" s="32"/>
      <c r="B17" s="32"/>
      <c r="C17" s="32" t="s">
        <v>308</v>
      </c>
      <c r="D17" s="32"/>
      <c r="E17" s="32"/>
      <c r="F17" s="32"/>
      <c r="G17" s="32"/>
      <c r="H17" s="32"/>
      <c r="I17" s="32"/>
      <c r="J17" s="32"/>
      <c r="K17" s="514"/>
      <c r="L17" s="514"/>
      <c r="M17" s="514"/>
    </row>
    <row r="18" spans="1:13" ht="10.5" customHeight="1">
      <c r="A18" s="510"/>
      <c r="B18" s="510"/>
      <c r="C18" s="510"/>
      <c r="D18" s="510"/>
      <c r="E18" s="510"/>
      <c r="F18" s="510"/>
      <c r="G18" s="510"/>
      <c r="H18" s="510"/>
      <c r="I18" s="510"/>
      <c r="J18" s="510"/>
      <c r="K18" s="510"/>
      <c r="L18" s="510"/>
      <c r="M18" s="510"/>
    </row>
    <row r="19" spans="1:13" ht="15">
      <c r="A19" s="32"/>
      <c r="B19" s="32"/>
      <c r="C19" s="32" t="s">
        <v>309</v>
      </c>
      <c r="D19" s="32"/>
      <c r="E19" s="32"/>
      <c r="F19" s="32"/>
      <c r="G19" s="32"/>
      <c r="H19" s="32"/>
      <c r="I19" s="32"/>
      <c r="J19" s="32"/>
      <c r="K19" s="514"/>
      <c r="L19" s="514"/>
      <c r="M19" s="514"/>
    </row>
    <row r="20" spans="1:13" ht="10.5" customHeight="1">
      <c r="A20" s="511"/>
      <c r="B20" s="511"/>
      <c r="C20" s="511"/>
      <c r="D20" s="511"/>
      <c r="E20" s="511"/>
      <c r="F20" s="511"/>
      <c r="G20" s="511"/>
      <c r="H20" s="511"/>
      <c r="I20" s="511"/>
      <c r="J20" s="511"/>
      <c r="K20" s="511"/>
      <c r="L20" s="511"/>
      <c r="M20" s="511"/>
    </row>
    <row r="21" spans="1:13" ht="15">
      <c r="A21" s="32"/>
      <c r="B21" s="32"/>
      <c r="C21" s="32" t="s">
        <v>310</v>
      </c>
      <c r="D21" s="32"/>
      <c r="E21" s="32"/>
      <c r="F21" s="32"/>
      <c r="G21" s="32"/>
      <c r="H21" s="254"/>
      <c r="I21" s="32"/>
      <c r="J21" s="254"/>
      <c r="K21" s="514"/>
      <c r="L21" s="514"/>
      <c r="M21" s="514"/>
    </row>
    <row r="22" spans="1:13" ht="10.5" customHeight="1">
      <c r="A22" s="510"/>
      <c r="B22" s="510"/>
      <c r="C22" s="510"/>
      <c r="D22" s="510"/>
      <c r="E22" s="510"/>
      <c r="F22" s="510"/>
      <c r="G22" s="510"/>
      <c r="H22" s="510"/>
      <c r="I22" s="510"/>
      <c r="J22" s="510"/>
      <c r="K22" s="510"/>
      <c r="L22" s="510"/>
      <c r="M22" s="510"/>
    </row>
    <row r="23" spans="1:13" ht="15">
      <c r="A23" s="32"/>
      <c r="B23" s="32"/>
      <c r="C23" s="32" t="s">
        <v>311</v>
      </c>
      <c r="D23" s="32"/>
      <c r="E23" s="32"/>
      <c r="F23" s="32"/>
      <c r="G23" s="32"/>
      <c r="H23" s="32"/>
      <c r="I23" s="32"/>
      <c r="J23" s="32"/>
      <c r="K23" s="514"/>
      <c r="L23" s="514"/>
      <c r="M23" s="514"/>
    </row>
    <row r="24" spans="1:13" ht="10.5" customHeight="1">
      <c r="A24" s="510"/>
      <c r="B24" s="510"/>
      <c r="C24" s="510"/>
      <c r="D24" s="510"/>
      <c r="E24" s="510"/>
      <c r="F24" s="510"/>
      <c r="G24" s="510"/>
      <c r="H24" s="510"/>
      <c r="I24" s="510"/>
      <c r="J24" s="510"/>
      <c r="K24" s="510"/>
      <c r="L24" s="510"/>
      <c r="M24" s="510"/>
    </row>
    <row r="25" spans="1:13" ht="15">
      <c r="A25" s="32"/>
      <c r="B25" s="32"/>
      <c r="C25" s="32" t="s">
        <v>312</v>
      </c>
      <c r="D25" s="32"/>
      <c r="E25" s="32"/>
      <c r="F25" s="32"/>
      <c r="G25" s="32"/>
      <c r="H25" s="32"/>
      <c r="I25" s="32"/>
      <c r="J25" s="32"/>
      <c r="K25" s="509"/>
      <c r="L25" s="509"/>
      <c r="M25" s="32" t="s">
        <v>313</v>
      </c>
    </row>
    <row r="26" spans="1:13" ht="10.5" customHeight="1">
      <c r="A26" s="510"/>
      <c r="B26" s="510"/>
      <c r="C26" s="510"/>
      <c r="D26" s="510"/>
      <c r="E26" s="510"/>
      <c r="F26" s="510"/>
      <c r="G26" s="510"/>
      <c r="H26" s="510"/>
      <c r="I26" s="510"/>
      <c r="J26" s="510"/>
      <c r="K26" s="510"/>
      <c r="L26" s="510"/>
      <c r="M26" s="510"/>
    </row>
    <row r="27" spans="1:13" ht="15">
      <c r="A27" s="32"/>
      <c r="B27" s="515" t="s">
        <v>314</v>
      </c>
      <c r="C27" s="515"/>
      <c r="D27" s="515"/>
      <c r="E27" s="515"/>
      <c r="F27" s="515"/>
      <c r="G27" s="515"/>
      <c r="H27" s="515"/>
      <c r="I27" s="515"/>
      <c r="J27" s="515"/>
      <c r="K27" s="515"/>
      <c r="L27" s="515"/>
      <c r="M27" s="515"/>
    </row>
    <row r="28" spans="1:13" ht="15">
      <c r="A28" s="32"/>
      <c r="B28" s="32"/>
      <c r="C28" s="468" t="s">
        <v>315</v>
      </c>
      <c r="D28" s="468"/>
      <c r="E28" s="468"/>
      <c r="F28" s="468"/>
      <c r="G28" s="468"/>
      <c r="H28" s="468"/>
      <c r="I28" s="468"/>
      <c r="J28" s="468"/>
      <c r="K28" s="509"/>
      <c r="L28" s="509"/>
      <c r="M28" s="509"/>
    </row>
    <row r="29" spans="1:13" ht="10.5" customHeight="1">
      <c r="A29" s="510"/>
      <c r="B29" s="510"/>
      <c r="C29" s="510"/>
      <c r="D29" s="510"/>
      <c r="E29" s="510"/>
      <c r="F29" s="510"/>
      <c r="G29" s="510"/>
      <c r="H29" s="510"/>
      <c r="I29" s="510"/>
      <c r="J29" s="510"/>
      <c r="K29" s="510"/>
      <c r="L29" s="510"/>
      <c r="M29" s="510"/>
    </row>
    <row r="30" spans="1:13" ht="15">
      <c r="A30" s="32"/>
      <c r="B30" s="257" t="s">
        <v>316</v>
      </c>
      <c r="C30" s="468" t="s">
        <v>317</v>
      </c>
      <c r="D30" s="468"/>
      <c r="E30" s="468"/>
      <c r="F30" s="468"/>
      <c r="G30" s="468"/>
      <c r="H30" s="468"/>
      <c r="I30" s="468"/>
      <c r="J30" s="468"/>
      <c r="K30" s="509"/>
      <c r="L30" s="509"/>
      <c r="M30" s="509"/>
    </row>
    <row r="31" spans="1:13" ht="10.5" customHeight="1">
      <c r="A31" s="510"/>
      <c r="B31" s="510"/>
      <c r="C31" s="510"/>
      <c r="D31" s="510"/>
      <c r="E31" s="510"/>
      <c r="F31" s="510"/>
      <c r="G31" s="510"/>
      <c r="H31" s="510"/>
      <c r="I31" s="510"/>
      <c r="J31" s="510"/>
      <c r="K31" s="510"/>
      <c r="L31" s="510"/>
      <c r="M31" s="510"/>
    </row>
    <row r="32" spans="1:13" ht="15">
      <c r="A32" s="32"/>
      <c r="B32" s="257" t="s">
        <v>318</v>
      </c>
      <c r="C32" s="468" t="s">
        <v>319</v>
      </c>
      <c r="D32" s="468"/>
      <c r="E32" s="468"/>
      <c r="F32" s="468"/>
      <c r="G32" s="468"/>
      <c r="H32" s="468"/>
      <c r="I32" s="468"/>
      <c r="J32" s="468"/>
      <c r="K32" s="510"/>
      <c r="L32" s="510"/>
      <c r="M32" s="510"/>
    </row>
    <row r="33" spans="1:13" ht="15">
      <c r="A33" s="32"/>
      <c r="B33" s="32"/>
      <c r="C33" s="468" t="s">
        <v>320</v>
      </c>
      <c r="D33" s="468"/>
      <c r="E33" s="468"/>
      <c r="F33" s="468"/>
      <c r="G33" s="468"/>
      <c r="H33" s="468"/>
      <c r="I33" s="468"/>
      <c r="J33" s="468"/>
      <c r="K33" s="512"/>
      <c r="L33" s="512"/>
      <c r="M33" s="32" t="s">
        <v>313</v>
      </c>
    </row>
    <row r="34" spans="1:13" ht="15">
      <c r="A34" s="513"/>
      <c r="B34" s="513"/>
      <c r="C34" s="513"/>
      <c r="D34" s="513"/>
      <c r="E34" s="513"/>
      <c r="F34" s="513"/>
      <c r="G34" s="513"/>
      <c r="H34" s="513"/>
      <c r="I34" s="513"/>
      <c r="J34" s="513"/>
      <c r="K34" s="513"/>
      <c r="L34" s="513"/>
      <c r="M34" s="513"/>
    </row>
    <row r="35" spans="1:13" ht="15">
      <c r="A35" s="255"/>
      <c r="B35" s="255"/>
      <c r="C35" s="255"/>
      <c r="D35" s="255"/>
      <c r="E35" s="255"/>
      <c r="F35" s="255"/>
      <c r="G35" s="255"/>
      <c r="H35" s="255"/>
      <c r="I35" s="255"/>
      <c r="J35" s="255"/>
      <c r="K35" s="255"/>
      <c r="L35" s="255"/>
      <c r="M35" s="255"/>
    </row>
    <row r="36" spans="1:13" ht="15">
      <c r="A36" s="258"/>
      <c r="B36" s="468" t="s">
        <v>321</v>
      </c>
      <c r="C36" s="468"/>
      <c r="D36" s="468"/>
      <c r="E36" s="468"/>
      <c r="F36" s="468"/>
      <c r="G36" s="468"/>
      <c r="H36" s="468"/>
      <c r="I36" s="468"/>
      <c r="J36" s="468"/>
      <c r="K36" s="468"/>
      <c r="L36" s="468"/>
      <c r="M36" s="468"/>
    </row>
    <row r="37" spans="1:13" ht="15">
      <c r="A37" s="256"/>
      <c r="B37" s="468" t="s">
        <v>322</v>
      </c>
      <c r="C37" s="468"/>
      <c r="D37" s="468"/>
      <c r="E37" s="468"/>
      <c r="F37" s="468"/>
      <c r="G37" s="468"/>
      <c r="H37" s="468"/>
      <c r="I37" s="468"/>
      <c r="J37" s="468"/>
      <c r="K37" s="468"/>
      <c r="L37" s="468"/>
      <c r="M37" s="468"/>
    </row>
    <row r="38" spans="1:13" ht="10.5" customHeight="1">
      <c r="A38" s="511"/>
      <c r="B38" s="511"/>
      <c r="C38" s="511"/>
      <c r="D38" s="511"/>
      <c r="E38" s="511"/>
      <c r="F38" s="511"/>
      <c r="G38" s="511"/>
      <c r="H38" s="511"/>
      <c r="I38" s="511"/>
      <c r="J38" s="511"/>
      <c r="K38" s="511"/>
      <c r="L38" s="511"/>
      <c r="M38" s="511"/>
    </row>
    <row r="39" spans="1:13" ht="15">
      <c r="A39" s="32"/>
      <c r="B39" s="257" t="s">
        <v>323</v>
      </c>
      <c r="C39" s="468" t="s">
        <v>324</v>
      </c>
      <c r="D39" s="468"/>
      <c r="E39" s="468"/>
      <c r="F39" s="468"/>
      <c r="G39" s="468"/>
      <c r="H39" s="468"/>
      <c r="I39" s="468"/>
      <c r="J39" s="468"/>
      <c r="K39" s="509" t="s">
        <v>325</v>
      </c>
      <c r="L39" s="509"/>
      <c r="M39" s="32" t="s">
        <v>313</v>
      </c>
    </row>
    <row r="40" spans="1:13" ht="10.5" customHeight="1">
      <c r="A40" s="510"/>
      <c r="B40" s="510"/>
      <c r="C40" s="510"/>
      <c r="D40" s="510"/>
      <c r="E40" s="510"/>
      <c r="F40" s="510"/>
      <c r="G40" s="510"/>
      <c r="H40" s="510"/>
      <c r="I40" s="510"/>
      <c r="J40" s="510"/>
      <c r="K40" s="510"/>
      <c r="L40" s="510"/>
      <c r="M40" s="510"/>
    </row>
    <row r="41" spans="1:13" ht="15">
      <c r="A41" s="256"/>
      <c r="B41" s="259" t="s">
        <v>318</v>
      </c>
      <c r="C41" s="468" t="s">
        <v>326</v>
      </c>
      <c r="D41" s="468"/>
      <c r="E41" s="468"/>
      <c r="F41" s="468"/>
      <c r="G41" s="468"/>
      <c r="H41" s="468"/>
      <c r="I41" s="468"/>
      <c r="J41" s="468"/>
      <c r="K41" s="509" t="s">
        <v>325</v>
      </c>
      <c r="L41" s="509"/>
      <c r="M41" s="32" t="s">
        <v>313</v>
      </c>
    </row>
    <row r="42" spans="1:13" ht="10.5" customHeight="1">
      <c r="A42" s="520"/>
      <c r="B42" s="520"/>
      <c r="C42" s="520"/>
      <c r="D42" s="520"/>
      <c r="E42" s="520"/>
      <c r="F42" s="520"/>
      <c r="G42" s="520"/>
      <c r="H42" s="520"/>
      <c r="I42" s="520"/>
      <c r="J42" s="520"/>
      <c r="K42" s="520"/>
      <c r="L42" s="520"/>
      <c r="M42" s="520"/>
    </row>
    <row r="43" spans="1:13" ht="10.5" customHeight="1">
      <c r="A43" s="254"/>
      <c r="B43" s="260"/>
      <c r="C43" s="260"/>
      <c r="D43" s="260"/>
      <c r="E43" s="260"/>
      <c r="F43" s="260"/>
      <c r="G43" s="260"/>
      <c r="H43" s="260"/>
      <c r="I43" s="260"/>
      <c r="J43" s="260"/>
      <c r="K43" s="260"/>
      <c r="L43" s="260"/>
      <c r="M43" s="260"/>
    </row>
    <row r="44" spans="1:13" ht="15">
      <c r="A44" s="256"/>
      <c r="B44" s="515" t="s">
        <v>327</v>
      </c>
      <c r="C44" s="515"/>
      <c r="D44" s="515"/>
      <c r="E44" s="515"/>
      <c r="F44" s="515"/>
      <c r="G44" s="515"/>
      <c r="H44" s="515"/>
      <c r="I44" s="515"/>
      <c r="J44" s="515"/>
      <c r="K44" s="515"/>
      <c r="L44" s="515"/>
      <c r="M44" s="515"/>
    </row>
    <row r="45" spans="1:13" ht="15">
      <c r="A45" s="256"/>
      <c r="B45" s="256"/>
      <c r="C45" s="468" t="s">
        <v>328</v>
      </c>
      <c r="D45" s="468"/>
      <c r="E45" s="468"/>
      <c r="F45" s="468"/>
      <c r="G45" s="468"/>
      <c r="H45" s="468"/>
      <c r="I45" s="468"/>
      <c r="J45" s="468"/>
      <c r="K45" s="468"/>
      <c r="L45" s="468"/>
      <c r="M45" s="468"/>
    </row>
    <row r="46" spans="1:13" ht="15">
      <c r="A46" s="32"/>
      <c r="B46" s="32"/>
      <c r="C46" s="468" t="s">
        <v>329</v>
      </c>
      <c r="D46" s="468"/>
      <c r="E46" s="468"/>
      <c r="F46" s="468"/>
      <c r="G46" s="468"/>
      <c r="H46" s="468"/>
      <c r="I46" s="468"/>
      <c r="J46" s="468"/>
      <c r="K46" s="468"/>
      <c r="L46" s="468"/>
      <c r="M46" s="468"/>
    </row>
    <row r="47" spans="1:13" ht="15">
      <c r="A47" s="32"/>
      <c r="B47" s="32"/>
      <c r="C47" s="468" t="s">
        <v>330</v>
      </c>
      <c r="D47" s="468"/>
      <c r="E47" s="468"/>
      <c r="F47" s="468"/>
      <c r="G47" s="468"/>
      <c r="H47" s="468"/>
      <c r="I47" s="468"/>
      <c r="J47" s="468"/>
      <c r="K47" s="468"/>
      <c r="L47" s="468"/>
      <c r="M47" s="468"/>
    </row>
    <row r="48" spans="1:13" ht="15">
      <c r="A48" s="32"/>
      <c r="B48" s="32"/>
      <c r="C48" s="468" t="s">
        <v>331</v>
      </c>
      <c r="D48" s="468"/>
      <c r="E48" s="468"/>
      <c r="F48" s="468"/>
      <c r="G48" s="468"/>
      <c r="H48" s="468"/>
      <c r="I48" s="468"/>
      <c r="J48" s="468"/>
      <c r="K48" s="509" t="s">
        <v>325</v>
      </c>
      <c r="L48" s="509"/>
      <c r="M48" s="509"/>
    </row>
    <row r="49" spans="1:13" ht="10.5" customHeight="1">
      <c r="A49" s="521"/>
      <c r="B49" s="521"/>
      <c r="C49" s="521"/>
      <c r="D49" s="521"/>
      <c r="E49" s="521"/>
      <c r="F49" s="521"/>
      <c r="G49" s="521"/>
      <c r="H49" s="521"/>
      <c r="I49" s="521"/>
      <c r="J49" s="521"/>
      <c r="K49" s="521"/>
      <c r="L49" s="521"/>
      <c r="M49" s="521"/>
    </row>
    <row r="50" spans="1:13" ht="15">
      <c r="A50" s="32"/>
      <c r="B50" s="257" t="s">
        <v>332</v>
      </c>
      <c r="C50" s="468" t="s">
        <v>333</v>
      </c>
      <c r="D50" s="468"/>
      <c r="E50" s="468"/>
      <c r="F50" s="468"/>
      <c r="G50" s="468"/>
      <c r="H50" s="468"/>
      <c r="I50" s="468"/>
      <c r="J50" s="468"/>
      <c r="K50" s="509" t="s">
        <v>325</v>
      </c>
      <c r="L50" s="509"/>
      <c r="M50" s="509"/>
    </row>
    <row r="51" spans="1:13" ht="10.5" customHeight="1">
      <c r="A51" s="510"/>
      <c r="B51" s="510"/>
      <c r="C51" s="510"/>
      <c r="D51" s="510"/>
      <c r="E51" s="510"/>
      <c r="F51" s="510"/>
      <c r="G51" s="510"/>
      <c r="H51" s="510"/>
      <c r="I51" s="510"/>
      <c r="J51" s="510"/>
      <c r="K51" s="510"/>
      <c r="L51" s="510"/>
      <c r="M51" s="510"/>
    </row>
    <row r="52" spans="1:13" ht="15">
      <c r="A52" s="32"/>
      <c r="B52" s="257" t="s">
        <v>318</v>
      </c>
      <c r="C52" s="468" t="s">
        <v>334</v>
      </c>
      <c r="D52" s="468"/>
      <c r="E52" s="468"/>
      <c r="F52" s="468"/>
      <c r="G52" s="468"/>
      <c r="H52" s="468"/>
      <c r="I52" s="468"/>
      <c r="J52" s="468"/>
      <c r="K52" s="509" t="s">
        <v>325</v>
      </c>
      <c r="L52" s="509"/>
      <c r="M52" s="32" t="s">
        <v>313</v>
      </c>
    </row>
    <row r="53" spans="1:13" ht="10.5" customHeight="1">
      <c r="A53" s="510"/>
      <c r="B53" s="510"/>
      <c r="C53" s="510"/>
      <c r="D53" s="510"/>
      <c r="E53" s="510"/>
      <c r="F53" s="510"/>
      <c r="G53" s="510"/>
      <c r="H53" s="510"/>
      <c r="I53" s="510"/>
      <c r="J53" s="510"/>
      <c r="K53" s="510"/>
      <c r="L53" s="510"/>
      <c r="M53" s="510"/>
    </row>
    <row r="54" spans="1:13" ht="15">
      <c r="A54" s="32"/>
      <c r="B54" s="257" t="s">
        <v>335</v>
      </c>
      <c r="C54" s="468" t="s">
        <v>336</v>
      </c>
      <c r="D54" s="468"/>
      <c r="E54" s="468"/>
      <c r="F54" s="468"/>
      <c r="G54" s="468"/>
      <c r="H54" s="468"/>
      <c r="I54" s="468"/>
      <c r="J54" s="468"/>
      <c r="K54" s="509" t="s">
        <v>325</v>
      </c>
      <c r="L54" s="509"/>
      <c r="M54" s="32" t="s">
        <v>313</v>
      </c>
    </row>
    <row r="55" spans="1:13" ht="10.5" customHeight="1">
      <c r="A55" s="510"/>
      <c r="B55" s="510"/>
      <c r="C55" s="510"/>
      <c r="D55" s="510"/>
      <c r="E55" s="510"/>
      <c r="F55" s="510"/>
      <c r="G55" s="510"/>
      <c r="H55" s="510"/>
      <c r="I55" s="510"/>
      <c r="J55" s="510"/>
      <c r="K55" s="510"/>
      <c r="L55" s="510"/>
      <c r="M55" s="510"/>
    </row>
    <row r="56" spans="1:13" ht="12.75" customHeight="1">
      <c r="A56" s="32"/>
      <c r="B56" s="257" t="s">
        <v>337</v>
      </c>
      <c r="C56" s="468" t="s">
        <v>338</v>
      </c>
      <c r="D56" s="468"/>
      <c r="E56" s="468"/>
      <c r="F56" s="468"/>
      <c r="G56" s="468"/>
      <c r="H56" s="468"/>
      <c r="I56" s="468"/>
      <c r="J56" s="468"/>
      <c r="K56" s="509" t="s">
        <v>325</v>
      </c>
      <c r="L56" s="509"/>
      <c r="M56" s="32" t="s">
        <v>313</v>
      </c>
    </row>
    <row r="57" spans="1:13" ht="10.5" customHeight="1">
      <c r="A57" s="510"/>
      <c r="B57" s="510"/>
      <c r="C57" s="510"/>
      <c r="D57" s="510"/>
      <c r="E57" s="510"/>
      <c r="F57" s="510"/>
      <c r="G57" s="510"/>
      <c r="H57" s="510"/>
      <c r="I57" s="510"/>
      <c r="J57" s="510"/>
      <c r="K57" s="510"/>
      <c r="L57" s="510"/>
      <c r="M57" s="510"/>
    </row>
    <row r="58" spans="1:13" ht="15">
      <c r="A58" s="32"/>
      <c r="B58" s="257" t="s">
        <v>318</v>
      </c>
      <c r="C58" s="468" t="s">
        <v>339</v>
      </c>
      <c r="D58" s="468"/>
      <c r="E58" s="468"/>
      <c r="F58" s="468"/>
      <c r="G58" s="468"/>
      <c r="H58" s="468"/>
      <c r="I58" s="468"/>
      <c r="J58" s="468"/>
      <c r="K58" s="509" t="s">
        <v>325</v>
      </c>
      <c r="L58" s="509"/>
      <c r="M58" s="32" t="s">
        <v>313</v>
      </c>
    </row>
    <row r="59" spans="1:13" ht="10.5" customHeight="1">
      <c r="A59" s="513"/>
      <c r="B59" s="513"/>
      <c r="C59" s="513"/>
      <c r="D59" s="513"/>
      <c r="E59" s="513"/>
      <c r="F59" s="513"/>
      <c r="G59" s="513"/>
      <c r="H59" s="513"/>
      <c r="I59" s="513"/>
      <c r="J59" s="513"/>
      <c r="K59" s="513"/>
      <c r="L59" s="513"/>
      <c r="M59" s="513"/>
    </row>
    <row r="60" spans="1:13" ht="10.5" customHeight="1">
      <c r="A60" s="255"/>
      <c r="B60" s="255"/>
      <c r="C60" s="255"/>
      <c r="D60" s="255"/>
      <c r="E60" s="255"/>
      <c r="F60" s="255"/>
      <c r="G60" s="255"/>
      <c r="H60" s="255"/>
      <c r="I60" s="255"/>
      <c r="J60" s="255"/>
      <c r="K60" s="255"/>
      <c r="L60" s="255"/>
      <c r="M60" s="255"/>
    </row>
    <row r="61" spans="1:13" ht="15">
      <c r="A61" s="32"/>
      <c r="B61" s="468" t="s">
        <v>340</v>
      </c>
      <c r="C61" s="468"/>
      <c r="D61" s="468"/>
      <c r="E61" s="468"/>
      <c r="F61" s="468"/>
      <c r="G61" s="468"/>
      <c r="H61" s="468"/>
      <c r="I61" s="468"/>
      <c r="J61" s="468"/>
      <c r="K61" s="468"/>
      <c r="L61" s="468"/>
      <c r="M61" s="468"/>
    </row>
    <row r="62" spans="1:13" ht="15">
      <c r="A62" s="1"/>
      <c r="B62" s="468" t="s">
        <v>341</v>
      </c>
      <c r="C62" s="468"/>
      <c r="D62" s="468"/>
      <c r="E62" s="468"/>
      <c r="F62" s="468"/>
      <c r="G62" s="468"/>
      <c r="H62" s="468"/>
      <c r="I62" s="468"/>
      <c r="J62" s="468"/>
      <c r="K62" s="468"/>
      <c r="L62" s="468"/>
      <c r="M62" s="468"/>
    </row>
    <row r="63" spans="1:13" ht="10.5" customHeight="1">
      <c r="A63" s="510"/>
      <c r="B63" s="510"/>
      <c r="C63" s="510"/>
      <c r="D63" s="510"/>
      <c r="E63" s="510"/>
      <c r="F63" s="510"/>
      <c r="G63" s="510"/>
      <c r="H63" s="510"/>
      <c r="I63" s="510"/>
      <c r="J63" s="510"/>
      <c r="K63" s="510"/>
      <c r="L63" s="510"/>
      <c r="M63" s="510"/>
    </row>
    <row r="64" spans="1:13" ht="15">
      <c r="A64" s="1"/>
      <c r="B64" s="257" t="s">
        <v>323</v>
      </c>
      <c r="C64" s="468" t="s">
        <v>324</v>
      </c>
      <c r="D64" s="468"/>
      <c r="E64" s="468"/>
      <c r="F64" s="468"/>
      <c r="G64" s="468"/>
      <c r="H64" s="468"/>
      <c r="I64" s="468"/>
      <c r="J64" s="468"/>
      <c r="K64" s="509" t="s">
        <v>325</v>
      </c>
      <c r="L64" s="509"/>
      <c r="M64" s="32" t="s">
        <v>313</v>
      </c>
    </row>
    <row r="65" spans="1:13" ht="9.75" customHeight="1">
      <c r="A65" s="510"/>
      <c r="B65" s="510"/>
      <c r="C65" s="510"/>
      <c r="D65" s="510"/>
      <c r="E65" s="510"/>
      <c r="F65" s="510"/>
      <c r="G65" s="510"/>
      <c r="H65" s="510"/>
      <c r="I65" s="510"/>
      <c r="J65" s="510"/>
      <c r="K65" s="510"/>
      <c r="L65" s="510"/>
      <c r="M65" s="510"/>
    </row>
    <row r="66" spans="1:13" ht="15">
      <c r="A66" s="1"/>
      <c r="B66" s="257" t="s">
        <v>318</v>
      </c>
      <c r="C66" s="468" t="s">
        <v>342</v>
      </c>
      <c r="D66" s="468"/>
      <c r="E66" s="468"/>
      <c r="F66" s="468"/>
      <c r="G66" s="468"/>
      <c r="H66" s="468"/>
      <c r="I66" s="468"/>
      <c r="J66" s="468"/>
      <c r="K66" s="509" t="s">
        <v>325</v>
      </c>
      <c r="L66" s="509"/>
      <c r="M66" s="32" t="s">
        <v>313</v>
      </c>
    </row>
    <row r="67" spans="1:13" ht="10.5" customHeight="1">
      <c r="A67" s="513"/>
      <c r="B67" s="513"/>
      <c r="C67" s="513"/>
      <c r="D67" s="513"/>
      <c r="E67" s="513"/>
      <c r="F67" s="513"/>
      <c r="G67" s="513"/>
      <c r="H67" s="513"/>
      <c r="I67" s="513"/>
      <c r="J67" s="513"/>
      <c r="K67" s="513"/>
      <c r="L67" s="513"/>
      <c r="M67" s="513"/>
    </row>
    <row r="68" spans="1:13" ht="10.5" customHeight="1">
      <c r="A68" s="255"/>
      <c r="B68" s="255"/>
      <c r="C68" s="255"/>
      <c r="D68" s="255"/>
      <c r="E68" s="255"/>
      <c r="F68" s="255"/>
      <c r="G68" s="255"/>
      <c r="H68" s="255"/>
      <c r="I68" s="255"/>
      <c r="J68" s="255"/>
      <c r="K68" s="255"/>
      <c r="L68" s="255"/>
      <c r="M68" s="255"/>
    </row>
    <row r="69" spans="1:13" ht="15">
      <c r="A69" s="1"/>
      <c r="B69" s="468" t="s">
        <v>343</v>
      </c>
      <c r="C69" s="468"/>
      <c r="D69" s="468"/>
      <c r="E69" s="468"/>
      <c r="F69" s="468"/>
      <c r="G69" s="468"/>
      <c r="H69" s="468"/>
      <c r="I69" s="468"/>
      <c r="J69" s="468"/>
      <c r="K69" s="468"/>
      <c r="L69" s="468"/>
      <c r="M69" s="468"/>
    </row>
    <row r="70" spans="1:13" ht="10.5" customHeight="1">
      <c r="A70" s="510"/>
      <c r="B70" s="510"/>
      <c r="C70" s="510"/>
      <c r="D70" s="510"/>
      <c r="E70" s="510"/>
      <c r="F70" s="510"/>
      <c r="G70" s="510"/>
      <c r="H70" s="510"/>
      <c r="I70" s="510"/>
      <c r="J70" s="510"/>
      <c r="K70" s="510"/>
      <c r="L70" s="510"/>
      <c r="M70" s="510"/>
    </row>
    <row r="71" spans="1:13" ht="15">
      <c r="A71" s="1"/>
      <c r="B71" s="257" t="s">
        <v>337</v>
      </c>
      <c r="C71" s="468" t="s">
        <v>344</v>
      </c>
      <c r="D71" s="468"/>
      <c r="E71" s="468"/>
      <c r="F71" s="468"/>
      <c r="G71" s="468"/>
      <c r="H71" s="468"/>
      <c r="I71" s="468"/>
      <c r="J71" s="468"/>
      <c r="K71" s="509" t="s">
        <v>325</v>
      </c>
      <c r="L71" s="509"/>
      <c r="M71" s="32" t="s">
        <v>313</v>
      </c>
    </row>
    <row r="72" spans="1:13" ht="10.5" customHeight="1">
      <c r="A72" s="510"/>
      <c r="B72" s="510"/>
      <c r="C72" s="510"/>
      <c r="D72" s="510"/>
      <c r="E72" s="510"/>
      <c r="F72" s="510"/>
      <c r="G72" s="510"/>
      <c r="H72" s="510"/>
      <c r="I72" s="510"/>
      <c r="J72" s="510"/>
      <c r="K72" s="510"/>
      <c r="L72" s="510"/>
      <c r="M72" s="510"/>
    </row>
    <row r="73" spans="1:13" ht="15">
      <c r="A73" s="1"/>
      <c r="B73" s="257" t="s">
        <v>318</v>
      </c>
      <c r="C73" s="32" t="s">
        <v>345</v>
      </c>
      <c r="D73" s="32"/>
      <c r="E73" s="32"/>
      <c r="F73" s="32"/>
      <c r="G73" s="32"/>
      <c r="H73" s="32"/>
      <c r="I73" s="32"/>
      <c r="J73" s="32"/>
      <c r="K73" s="509" t="s">
        <v>325</v>
      </c>
      <c r="L73" s="509"/>
      <c r="M73" s="32" t="s">
        <v>313</v>
      </c>
    </row>
    <row r="74" spans="1:13" ht="10.5" customHeight="1">
      <c r="A74" s="510"/>
      <c r="B74" s="510"/>
      <c r="C74" s="510"/>
      <c r="D74" s="510"/>
      <c r="E74" s="510"/>
      <c r="F74" s="510"/>
      <c r="G74" s="510"/>
      <c r="H74" s="510"/>
      <c r="I74" s="510"/>
      <c r="J74" s="510"/>
      <c r="K74" s="510"/>
      <c r="L74" s="510"/>
      <c r="M74" s="510"/>
    </row>
    <row r="75" spans="1:13" ht="15">
      <c r="A75" s="1"/>
      <c r="B75" s="1"/>
      <c r="C75" s="1"/>
      <c r="D75" s="1"/>
      <c r="E75" s="1"/>
      <c r="F75" s="1"/>
      <c r="G75" s="1"/>
      <c r="H75" s="1"/>
      <c r="I75" s="1"/>
      <c r="J75" s="1"/>
      <c r="K75" s="1"/>
      <c r="L75" s="1"/>
      <c r="M75" s="1"/>
    </row>
    <row r="76" spans="1:13" ht="15">
      <c r="A76" s="261" t="s">
        <v>284</v>
      </c>
      <c r="B76" s="261"/>
      <c r="C76" s="261"/>
      <c r="D76" s="261"/>
      <c r="E76" s="261"/>
      <c r="F76" s="261"/>
      <c r="G76" s="261"/>
      <c r="H76" s="261"/>
      <c r="I76" s="261"/>
      <c r="J76" s="261"/>
      <c r="K76" s="261"/>
      <c r="L76" s="507" t="s">
        <v>285</v>
      </c>
      <c r="M76" s="507"/>
    </row>
    <row r="77" spans="1:13" ht="15">
      <c r="A77" s="246" t="s">
        <v>286</v>
      </c>
      <c r="B77" s="246"/>
      <c r="C77" s="246"/>
      <c r="D77" s="246"/>
      <c r="E77" s="246"/>
      <c r="F77" s="246"/>
      <c r="G77" s="246"/>
      <c r="H77" s="246"/>
      <c r="I77" s="246"/>
      <c r="J77" s="246"/>
      <c r="K77" s="246"/>
      <c r="L77" s="246"/>
      <c r="M77" s="262" t="s">
        <v>346</v>
      </c>
    </row>
    <row r="78" ht="15">
      <c r="M78" s="251" t="s">
        <v>347</v>
      </c>
    </row>
    <row r="80" ht="15.75">
      <c r="B80" s="263"/>
    </row>
  </sheetData>
  <sheetProtection password="CCA6" sheet="1" selectLockedCells="1"/>
  <mergeCells count="92">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40:M40"/>
    <mergeCell ref="A31:M31"/>
    <mergeCell ref="K32:M32"/>
    <mergeCell ref="A38:M38"/>
    <mergeCell ref="B37:M37"/>
    <mergeCell ref="K33:L33"/>
    <mergeCell ref="A34:M34"/>
    <mergeCell ref="B36:M36"/>
    <mergeCell ref="L76:M76"/>
    <mergeCell ref="A6:B6"/>
    <mergeCell ref="H6:M6"/>
    <mergeCell ref="K25:L25"/>
    <mergeCell ref="C45:M45"/>
    <mergeCell ref="C30:J30"/>
    <mergeCell ref="C32:J32"/>
    <mergeCell ref="C33:J33"/>
    <mergeCell ref="B8:D8"/>
    <mergeCell ref="H8:M8"/>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zoomScale="110" zoomScaleNormal="110" zoomScalePageLayoutView="0" workbookViewId="0" topLeftCell="A1">
      <selection activeCell="G6" sqref="G6:I6"/>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545" t="s">
        <v>295</v>
      </c>
      <c r="B1" s="545"/>
      <c r="C1" s="545"/>
      <c r="D1" s="545"/>
      <c r="E1" s="545"/>
      <c r="F1" s="545"/>
      <c r="G1" s="545"/>
      <c r="H1" s="545"/>
      <c r="I1" s="545"/>
      <c r="J1" s="545"/>
      <c r="K1" s="545"/>
      <c r="L1" s="545"/>
      <c r="M1" s="545"/>
      <c r="N1" s="545"/>
      <c r="O1" s="545"/>
    </row>
    <row r="2" spans="1:15" ht="33">
      <c r="A2" s="517" t="s">
        <v>348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1"/>
      <c r="B4" s="531"/>
      <c r="C4" s="531"/>
      <c r="D4" s="531"/>
      <c r="E4" s="531"/>
      <c r="F4" s="531"/>
      <c r="G4" s="531"/>
      <c r="H4" s="531"/>
      <c r="I4" s="531"/>
      <c r="J4" s="531"/>
      <c r="K4" s="531"/>
      <c r="L4" s="531"/>
      <c r="M4" s="531"/>
      <c r="N4" s="531"/>
      <c r="O4" s="531"/>
    </row>
    <row r="5" spans="1:15" ht="15">
      <c r="A5" s="244" t="s">
        <v>349</v>
      </c>
      <c r="B5" s="523" t="str">
        <f>(eff_entity)</f>
        <v>GLI-LIPSCOMB COUNTY (2019)</v>
      </c>
      <c r="C5" s="523"/>
      <c r="D5" s="523"/>
      <c r="E5" s="523"/>
      <c r="F5" s="528" t="s">
        <v>350</v>
      </c>
      <c r="G5" s="528"/>
      <c r="H5" s="265">
        <f>(apyr)</f>
        <v>2019</v>
      </c>
      <c r="I5" s="244" t="s">
        <v>351</v>
      </c>
      <c r="J5" s="244"/>
      <c r="K5" s="244"/>
      <c r="L5" s="244"/>
      <c r="M5" s="546" t="s">
        <v>325</v>
      </c>
      <c r="N5" s="546"/>
      <c r="O5" s="244" t="s">
        <v>352</v>
      </c>
    </row>
    <row r="6" spans="1:15" ht="15">
      <c r="A6" s="244"/>
      <c r="B6" s="526" t="s">
        <v>353</v>
      </c>
      <c r="C6" s="526"/>
      <c r="D6" s="526"/>
      <c r="E6" s="526"/>
      <c r="F6" s="268"/>
      <c r="G6" s="528" t="s">
        <v>354</v>
      </c>
      <c r="H6" s="528"/>
      <c r="I6" s="528"/>
      <c r="J6" s="244"/>
      <c r="K6" s="244"/>
      <c r="L6" s="244"/>
      <c r="M6" s="526" t="s">
        <v>355</v>
      </c>
      <c r="N6" s="526"/>
      <c r="O6" s="244"/>
    </row>
    <row r="7" spans="1:17" ht="15">
      <c r="A7" s="522" t="s">
        <v>356</v>
      </c>
      <c r="B7" s="522"/>
      <c r="C7" s="522"/>
      <c r="D7" s="522"/>
      <c r="E7" s="530"/>
      <c r="F7" s="530"/>
      <c r="G7" s="530"/>
      <c r="H7" s="530"/>
      <c r="I7" s="528" t="s">
        <v>357</v>
      </c>
      <c r="J7" s="528"/>
      <c r="K7" s="271">
        <f>(txyr)</f>
        <v>2018</v>
      </c>
      <c r="L7" s="244" t="s">
        <v>358</v>
      </c>
      <c r="M7" s="535" t="s">
        <v>325</v>
      </c>
      <c r="N7" s="535"/>
      <c r="O7" s="535"/>
      <c r="Q7" s="266"/>
    </row>
    <row r="8" spans="1:15" ht="14.25" customHeight="1">
      <c r="A8" s="244"/>
      <c r="B8" s="244"/>
      <c r="C8" s="244"/>
      <c r="D8" s="244"/>
      <c r="E8" s="528" t="s">
        <v>359</v>
      </c>
      <c r="F8" s="528"/>
      <c r="G8" s="528"/>
      <c r="H8" s="528"/>
      <c r="I8" s="244"/>
      <c r="J8" s="525" t="s">
        <v>360</v>
      </c>
      <c r="K8" s="525"/>
      <c r="L8" s="244"/>
      <c r="M8" s="526" t="s">
        <v>361</v>
      </c>
      <c r="N8" s="526"/>
      <c r="O8" s="526"/>
    </row>
    <row r="9" spans="1:15" ht="10.5" customHeight="1">
      <c r="A9" s="528"/>
      <c r="B9" s="528"/>
      <c r="C9" s="528"/>
      <c r="D9" s="528"/>
      <c r="E9" s="528"/>
      <c r="F9" s="528"/>
      <c r="G9" s="528"/>
      <c r="H9" s="528"/>
      <c r="I9" s="528"/>
      <c r="J9" s="528"/>
      <c r="K9" s="528"/>
      <c r="L9" s="528"/>
      <c r="M9" s="528"/>
      <c r="N9" s="528"/>
      <c r="O9" s="528"/>
    </row>
    <row r="10" spans="1:15" ht="14.25">
      <c r="A10" s="532" t="s">
        <v>362</v>
      </c>
      <c r="B10" s="532"/>
      <c r="C10" s="532"/>
      <c r="D10" s="532"/>
      <c r="E10" s="532"/>
      <c r="F10" s="532"/>
      <c r="G10" s="532"/>
      <c r="H10" s="532"/>
      <c r="I10" s="532"/>
      <c r="J10" s="532"/>
      <c r="K10" s="532"/>
      <c r="L10" s="532"/>
      <c r="M10" s="532"/>
      <c r="N10" s="532"/>
      <c r="O10" s="532"/>
    </row>
    <row r="11" spans="1:15" ht="10.5" customHeight="1">
      <c r="A11" s="528"/>
      <c r="B11" s="528"/>
      <c r="C11" s="528"/>
      <c r="D11" s="528"/>
      <c r="E11" s="528"/>
      <c r="F11" s="528"/>
      <c r="G11" s="528"/>
      <c r="H11" s="528"/>
      <c r="I11" s="528"/>
      <c r="J11" s="528"/>
      <c r="K11" s="528"/>
      <c r="L11" s="528"/>
      <c r="M11" s="528"/>
      <c r="N11" s="528"/>
      <c r="O11" s="528"/>
    </row>
    <row r="12" spans="1:15" ht="15">
      <c r="A12" s="541" t="s">
        <v>363</v>
      </c>
      <c r="B12" s="541"/>
      <c r="C12" s="541"/>
      <c r="D12" s="541"/>
      <c r="E12" s="541"/>
      <c r="F12" s="541"/>
      <c r="G12" s="541"/>
      <c r="H12" s="541"/>
      <c r="I12" s="541"/>
      <c r="J12" s="541"/>
      <c r="K12" s="541"/>
      <c r="L12" s="541"/>
      <c r="M12" s="541"/>
      <c r="N12" s="541"/>
      <c r="O12" s="541"/>
    </row>
    <row r="13" spans="1:15" ht="15">
      <c r="A13" s="522" t="s">
        <v>364</v>
      </c>
      <c r="B13" s="522"/>
      <c r="C13" s="522"/>
      <c r="D13" s="522"/>
      <c r="E13" s="522"/>
      <c r="F13" s="522"/>
      <c r="G13" s="522"/>
      <c r="H13" s="522"/>
      <c r="I13" s="522"/>
      <c r="J13" s="522"/>
      <c r="K13" s="522"/>
      <c r="L13" s="522"/>
      <c r="M13" s="522"/>
      <c r="N13" s="522"/>
      <c r="O13" s="522"/>
    </row>
    <row r="14" spans="1:15" ht="10.5" customHeight="1">
      <c r="A14" s="528"/>
      <c r="B14" s="528"/>
      <c r="C14" s="528"/>
      <c r="D14" s="528"/>
      <c r="E14" s="528"/>
      <c r="F14" s="528"/>
      <c r="G14" s="528"/>
      <c r="H14" s="528"/>
      <c r="I14" s="528"/>
      <c r="J14" s="528"/>
      <c r="K14" s="528"/>
      <c r="L14" s="528"/>
      <c r="M14" s="528"/>
      <c r="N14" s="528"/>
      <c r="O14" s="528"/>
    </row>
    <row r="15" spans="1:15" ht="15">
      <c r="A15" s="244"/>
      <c r="B15" s="268"/>
      <c r="C15" s="531" t="s">
        <v>365</v>
      </c>
      <c r="D15" s="531"/>
      <c r="E15" s="531"/>
      <c r="F15" s="531"/>
      <c r="G15" s="531"/>
      <c r="H15" s="531"/>
      <c r="I15" s="531"/>
      <c r="J15" s="531"/>
      <c r="K15" s="244"/>
      <c r="L15" s="531" t="s">
        <v>366</v>
      </c>
      <c r="M15" s="531"/>
      <c r="N15" s="531"/>
      <c r="O15" s="244"/>
    </row>
    <row r="16" spans="1:15" ht="14.25" customHeight="1">
      <c r="A16" s="244"/>
      <c r="B16" s="244"/>
      <c r="C16" s="538"/>
      <c r="D16" s="539"/>
      <c r="E16" s="539"/>
      <c r="F16" s="539"/>
      <c r="G16" s="539"/>
      <c r="H16" s="539"/>
      <c r="I16" s="539"/>
      <c r="J16" s="540"/>
      <c r="K16" s="244"/>
      <c r="L16" s="542" t="s">
        <v>325</v>
      </c>
      <c r="M16" s="543"/>
      <c r="N16" s="544"/>
      <c r="O16" s="244"/>
    </row>
    <row r="17" spans="1:15" ht="10.5" customHeight="1">
      <c r="A17" s="528"/>
      <c r="B17" s="528"/>
      <c r="C17" s="528"/>
      <c r="D17" s="528"/>
      <c r="E17" s="528"/>
      <c r="F17" s="528"/>
      <c r="G17" s="528"/>
      <c r="H17" s="528"/>
      <c r="I17" s="528"/>
      <c r="J17" s="528"/>
      <c r="K17" s="528"/>
      <c r="L17" s="528"/>
      <c r="M17" s="528"/>
      <c r="N17" s="528"/>
      <c r="O17" s="528"/>
    </row>
    <row r="18" spans="1:15" ht="14.25">
      <c r="A18" s="532" t="s">
        <v>367</v>
      </c>
      <c r="B18" s="532"/>
      <c r="C18" s="532"/>
      <c r="D18" s="532"/>
      <c r="E18" s="532"/>
      <c r="F18" s="532"/>
      <c r="G18" s="532"/>
      <c r="H18" s="532"/>
      <c r="I18" s="532"/>
      <c r="J18" s="532"/>
      <c r="K18" s="532"/>
      <c r="L18" s="532"/>
      <c r="M18" s="532"/>
      <c r="N18" s="532"/>
      <c r="O18" s="532"/>
    </row>
    <row r="19" spans="1:15" ht="10.5" customHeight="1">
      <c r="A19" s="531"/>
      <c r="B19" s="531"/>
      <c r="C19" s="531"/>
      <c r="D19" s="531"/>
      <c r="E19" s="531"/>
      <c r="F19" s="531"/>
      <c r="G19" s="531"/>
      <c r="H19" s="531"/>
      <c r="I19" s="531"/>
      <c r="J19" s="531"/>
      <c r="K19" s="531"/>
      <c r="L19" s="531"/>
      <c r="M19" s="531"/>
      <c r="N19" s="531"/>
      <c r="O19" s="531"/>
    </row>
    <row r="20" spans="1:15" ht="15">
      <c r="A20" s="522" t="s">
        <v>368</v>
      </c>
      <c r="B20" s="522"/>
      <c r="C20" s="522"/>
      <c r="D20" s="522"/>
      <c r="E20" s="522"/>
      <c r="F20" s="522"/>
      <c r="G20" s="522"/>
      <c r="H20" s="522"/>
      <c r="I20" s="522"/>
      <c r="J20" s="522"/>
      <c r="K20" s="522"/>
      <c r="L20" s="522"/>
      <c r="M20" s="522"/>
      <c r="N20" s="522"/>
      <c r="O20" s="522"/>
    </row>
    <row r="21" spans="1:15" ht="12.75" customHeight="1">
      <c r="A21" s="522" t="s">
        <v>369</v>
      </c>
      <c r="B21" s="522"/>
      <c r="C21" s="522"/>
      <c r="D21" s="522"/>
      <c r="E21" s="522"/>
      <c r="F21" s="522"/>
      <c r="G21" s="522"/>
      <c r="H21" s="522"/>
      <c r="I21" s="522"/>
      <c r="J21" s="522"/>
      <c r="K21" s="522"/>
      <c r="L21" s="522"/>
      <c r="M21" s="522"/>
      <c r="N21" s="522"/>
      <c r="O21" s="522"/>
    </row>
    <row r="22" spans="1:15" ht="10.5" customHeight="1">
      <c r="A22" s="528"/>
      <c r="B22" s="528"/>
      <c r="C22" s="528"/>
      <c r="D22" s="528"/>
      <c r="E22" s="528"/>
      <c r="F22" s="528"/>
      <c r="G22" s="528"/>
      <c r="H22" s="528"/>
      <c r="I22" s="528"/>
      <c r="J22" s="528"/>
      <c r="K22" s="528"/>
      <c r="L22" s="528"/>
      <c r="M22" s="528"/>
      <c r="N22" s="528"/>
      <c r="O22" s="528"/>
    </row>
    <row r="23" spans="1:15" ht="102" customHeight="1">
      <c r="A23" s="537" t="s">
        <v>370</v>
      </c>
      <c r="B23" s="537"/>
      <c r="C23" s="537"/>
      <c r="D23" s="537"/>
      <c r="E23" s="537"/>
      <c r="F23" s="537"/>
      <c r="G23" s="537"/>
      <c r="H23" s="537"/>
      <c r="I23" s="537"/>
      <c r="J23" s="537"/>
      <c r="K23" s="274" t="s">
        <v>371</v>
      </c>
      <c r="L23" s="274" t="s">
        <v>372</v>
      </c>
      <c r="M23" s="274" t="s">
        <v>373</v>
      </c>
      <c r="N23" s="274" t="s">
        <v>374</v>
      </c>
      <c r="O23" s="244"/>
    </row>
    <row r="24" spans="1:15" ht="15">
      <c r="A24" s="538"/>
      <c r="B24" s="539"/>
      <c r="C24" s="539"/>
      <c r="D24" s="539"/>
      <c r="E24" s="539"/>
      <c r="F24" s="539"/>
      <c r="G24" s="539"/>
      <c r="H24" s="539"/>
      <c r="I24" s="539"/>
      <c r="J24" s="540"/>
      <c r="K24" s="275" t="s">
        <v>325</v>
      </c>
      <c r="L24" s="276" t="s">
        <v>325</v>
      </c>
      <c r="M24" s="276" t="s">
        <v>325</v>
      </c>
      <c r="N24" s="276" t="s">
        <v>325</v>
      </c>
      <c r="O24" s="244"/>
    </row>
    <row r="25" spans="1:15" ht="10.5" customHeight="1">
      <c r="A25" s="528"/>
      <c r="B25" s="528"/>
      <c r="C25" s="528"/>
      <c r="D25" s="528"/>
      <c r="E25" s="528"/>
      <c r="F25" s="528"/>
      <c r="G25" s="528"/>
      <c r="H25" s="528"/>
      <c r="I25" s="528"/>
      <c r="J25" s="528"/>
      <c r="K25" s="528"/>
      <c r="L25" s="528"/>
      <c r="M25" s="528"/>
      <c r="N25" s="528"/>
      <c r="O25" s="528"/>
    </row>
    <row r="26" spans="1:15" ht="15">
      <c r="A26" s="244"/>
      <c r="B26" s="522" t="s">
        <v>375</v>
      </c>
      <c r="C26" s="522"/>
      <c r="D26" s="522"/>
      <c r="E26" s="522"/>
      <c r="F26" s="523">
        <f>(apyr)</f>
        <v>2019</v>
      </c>
      <c r="G26" s="523"/>
      <c r="H26" s="522" t="s">
        <v>376</v>
      </c>
      <c r="I26" s="522"/>
      <c r="J26" s="522"/>
      <c r="K26" s="522"/>
      <c r="L26" s="522"/>
      <c r="M26" s="535" t="s">
        <v>325</v>
      </c>
      <c r="N26" s="535"/>
      <c r="O26" s="268"/>
    </row>
    <row r="27" spans="1:15" ht="15">
      <c r="A27" s="528"/>
      <c r="B27" s="528"/>
      <c r="C27" s="528"/>
      <c r="D27" s="528"/>
      <c r="E27" s="525" t="s">
        <v>354</v>
      </c>
      <c r="F27" s="525"/>
      <c r="G27" s="525"/>
      <c r="H27" s="528"/>
      <c r="I27" s="528"/>
      <c r="J27" s="528"/>
      <c r="K27" s="528"/>
      <c r="L27" s="528"/>
      <c r="M27" s="528"/>
      <c r="N27" s="528"/>
      <c r="O27" s="528"/>
    </row>
    <row r="28" spans="1:15" ht="15">
      <c r="A28" s="272" t="s">
        <v>323</v>
      </c>
      <c r="B28" s="522" t="s">
        <v>377</v>
      </c>
      <c r="C28" s="522"/>
      <c r="D28" s="522"/>
      <c r="E28" s="522"/>
      <c r="F28" s="522"/>
      <c r="G28" s="522"/>
      <c r="H28" s="522"/>
      <c r="I28" s="522"/>
      <c r="J28" s="522"/>
      <c r="K28" s="522"/>
      <c r="L28" s="522"/>
      <c r="M28" s="535" t="s">
        <v>325</v>
      </c>
      <c r="N28" s="535"/>
      <c r="O28" s="244"/>
    </row>
    <row r="29" spans="1:15" ht="10.5" customHeight="1">
      <c r="A29" s="528"/>
      <c r="B29" s="528"/>
      <c r="C29" s="528"/>
      <c r="D29" s="528"/>
      <c r="E29" s="528"/>
      <c r="F29" s="528"/>
      <c r="G29" s="528"/>
      <c r="H29" s="528"/>
      <c r="I29" s="528"/>
      <c r="J29" s="528"/>
      <c r="K29" s="528"/>
      <c r="L29" s="528"/>
      <c r="M29" s="528"/>
      <c r="N29" s="528"/>
      <c r="O29" s="528"/>
    </row>
    <row r="30" spans="1:15" ht="15">
      <c r="A30" s="272" t="s">
        <v>323</v>
      </c>
      <c r="B30" s="522" t="s">
        <v>378</v>
      </c>
      <c r="C30" s="522"/>
      <c r="D30" s="522"/>
      <c r="E30" s="522"/>
      <c r="F30" s="522"/>
      <c r="G30" s="522"/>
      <c r="H30" s="522"/>
      <c r="I30" s="522"/>
      <c r="J30" s="522"/>
      <c r="K30" s="522"/>
      <c r="L30" s="244"/>
      <c r="M30" s="535" t="s">
        <v>325</v>
      </c>
      <c r="N30" s="535"/>
      <c r="O30" s="244"/>
    </row>
    <row r="31" spans="1:15" ht="10.5" customHeight="1">
      <c r="A31" s="528"/>
      <c r="B31" s="528"/>
      <c r="C31" s="528"/>
      <c r="D31" s="528"/>
      <c r="E31" s="528"/>
      <c r="F31" s="528"/>
      <c r="G31" s="528"/>
      <c r="H31" s="528"/>
      <c r="I31" s="528"/>
      <c r="J31" s="528"/>
      <c r="K31" s="528"/>
      <c r="L31" s="528"/>
      <c r="M31" s="528"/>
      <c r="N31" s="528"/>
      <c r="O31" s="528"/>
    </row>
    <row r="32" spans="1:15" ht="15">
      <c r="A32" s="272" t="s">
        <v>323</v>
      </c>
      <c r="B32" s="522" t="s">
        <v>379</v>
      </c>
      <c r="C32" s="522"/>
      <c r="D32" s="522"/>
      <c r="E32" s="522"/>
      <c r="F32" s="522"/>
      <c r="G32" s="522"/>
      <c r="H32" s="522"/>
      <c r="I32" s="522"/>
      <c r="J32" s="522"/>
      <c r="K32" s="522"/>
      <c r="L32" s="244"/>
      <c r="M32" s="535" t="s">
        <v>325</v>
      </c>
      <c r="N32" s="535"/>
      <c r="O32" s="244"/>
    </row>
    <row r="33" spans="1:15" ht="10.5" customHeight="1">
      <c r="A33" s="536"/>
      <c r="B33" s="536"/>
      <c r="C33" s="536"/>
      <c r="D33" s="536"/>
      <c r="E33" s="536"/>
      <c r="F33" s="536"/>
      <c r="G33" s="536"/>
      <c r="H33" s="536"/>
      <c r="I33" s="536"/>
      <c r="J33" s="536"/>
      <c r="K33" s="536"/>
      <c r="L33" s="536"/>
      <c r="M33" s="536"/>
      <c r="N33" s="536"/>
      <c r="O33" s="536"/>
    </row>
    <row r="34" spans="1:15" ht="15">
      <c r="A34" s="272" t="s">
        <v>318</v>
      </c>
      <c r="B34" s="522" t="s">
        <v>380</v>
      </c>
      <c r="C34" s="522"/>
      <c r="D34" s="522"/>
      <c r="E34" s="522"/>
      <c r="F34" s="522"/>
      <c r="G34" s="523">
        <f>(apyr)</f>
        <v>2019</v>
      </c>
      <c r="H34" s="523"/>
      <c r="I34" s="528" t="s">
        <v>381</v>
      </c>
      <c r="J34" s="528"/>
      <c r="K34" s="528"/>
      <c r="L34" s="244"/>
      <c r="M34" s="535" t="s">
        <v>325</v>
      </c>
      <c r="N34" s="535"/>
      <c r="O34" s="244"/>
    </row>
    <row r="35" spans="1:15" ht="15">
      <c r="A35" s="528"/>
      <c r="B35" s="528"/>
      <c r="C35" s="528"/>
      <c r="D35" s="528"/>
      <c r="E35" s="528"/>
      <c r="F35" s="528"/>
      <c r="G35" s="528" t="s">
        <v>354</v>
      </c>
      <c r="H35" s="528"/>
      <c r="I35" s="528"/>
      <c r="J35" s="528"/>
      <c r="K35" s="528"/>
      <c r="L35" s="528"/>
      <c r="M35" s="528"/>
      <c r="N35" s="528"/>
      <c r="O35" s="528"/>
    </row>
    <row r="36" spans="1:15" ht="15">
      <c r="A36" s="272" t="s">
        <v>337</v>
      </c>
      <c r="B36" s="522" t="s">
        <v>382</v>
      </c>
      <c r="C36" s="522"/>
      <c r="D36" s="522"/>
      <c r="E36" s="522"/>
      <c r="F36" s="522"/>
      <c r="G36" s="522"/>
      <c r="H36" s="522"/>
      <c r="I36" s="522"/>
      <c r="J36" s="522"/>
      <c r="K36" s="522"/>
      <c r="L36" s="522"/>
      <c r="M36" s="522"/>
      <c r="N36" s="522"/>
      <c r="O36" s="522"/>
    </row>
    <row r="37" spans="1:15" ht="15">
      <c r="A37" s="244"/>
      <c r="B37" s="244" t="s">
        <v>383</v>
      </c>
      <c r="C37" s="530"/>
      <c r="D37" s="530"/>
      <c r="E37" s="528" t="s">
        <v>384</v>
      </c>
      <c r="F37" s="528"/>
      <c r="G37" s="528"/>
      <c r="H37" s="523">
        <f>(apyr)</f>
        <v>2019</v>
      </c>
      <c r="I37" s="523"/>
      <c r="J37" s="528" t="s">
        <v>381</v>
      </c>
      <c r="K37" s="528"/>
      <c r="L37" s="244"/>
      <c r="M37" s="535" t="s">
        <v>325</v>
      </c>
      <c r="N37" s="535"/>
      <c r="O37" s="244"/>
    </row>
    <row r="38" spans="1:15" ht="15">
      <c r="A38" s="528"/>
      <c r="B38" s="528"/>
      <c r="C38" s="528"/>
      <c r="D38" s="528"/>
      <c r="E38" s="528"/>
      <c r="F38" s="528"/>
      <c r="G38" s="528"/>
      <c r="H38" s="528" t="s">
        <v>354</v>
      </c>
      <c r="I38" s="528"/>
      <c r="J38" s="528"/>
      <c r="K38" s="528"/>
      <c r="L38" s="528"/>
      <c r="M38" s="528"/>
      <c r="N38" s="528"/>
      <c r="O38" s="528"/>
    </row>
    <row r="39" spans="1:15" ht="10.5" customHeight="1">
      <c r="A39" s="528"/>
      <c r="B39" s="528"/>
      <c r="C39" s="528"/>
      <c r="D39" s="528"/>
      <c r="E39" s="528"/>
      <c r="F39" s="528"/>
      <c r="G39" s="528"/>
      <c r="H39" s="528"/>
      <c r="I39" s="528"/>
      <c r="J39" s="528"/>
      <c r="K39" s="528"/>
      <c r="L39" s="528"/>
      <c r="M39" s="528"/>
      <c r="N39" s="528"/>
      <c r="O39" s="528"/>
    </row>
    <row r="40" spans="1:15" ht="15">
      <c r="A40" s="272" t="s">
        <v>318</v>
      </c>
      <c r="B40" s="522" t="s">
        <v>385</v>
      </c>
      <c r="C40" s="522"/>
      <c r="D40" s="522"/>
      <c r="E40" s="522"/>
      <c r="F40" s="522"/>
      <c r="G40" s="522"/>
      <c r="H40" s="522"/>
      <c r="I40" s="522"/>
      <c r="J40" s="522"/>
      <c r="K40" s="522"/>
      <c r="L40" s="244"/>
      <c r="M40" s="535" t="s">
        <v>325</v>
      </c>
      <c r="N40" s="535"/>
      <c r="O40" s="244"/>
    </row>
    <row r="41" spans="1:15" ht="10.5" customHeight="1">
      <c r="A41" s="528"/>
      <c r="B41" s="528"/>
      <c r="C41" s="528"/>
      <c r="D41" s="528"/>
      <c r="E41" s="528"/>
      <c r="F41" s="528"/>
      <c r="G41" s="528"/>
      <c r="H41" s="528"/>
      <c r="I41" s="528"/>
      <c r="J41" s="528"/>
      <c r="K41" s="528"/>
      <c r="L41" s="528"/>
      <c r="M41" s="528"/>
      <c r="N41" s="528"/>
      <c r="O41" s="528"/>
    </row>
    <row r="42" spans="1:15" ht="14.25">
      <c r="A42" s="532" t="s">
        <v>386</v>
      </c>
      <c r="B42" s="532"/>
      <c r="C42" s="532"/>
      <c r="D42" s="532"/>
      <c r="E42" s="532"/>
      <c r="F42" s="532"/>
      <c r="G42" s="532"/>
      <c r="H42" s="532"/>
      <c r="I42" s="532"/>
      <c r="J42" s="532"/>
      <c r="K42" s="532"/>
      <c r="L42" s="532"/>
      <c r="M42" s="532"/>
      <c r="N42" s="532"/>
      <c r="O42" s="532"/>
    </row>
    <row r="43" spans="1:15" ht="10.5" customHeight="1">
      <c r="A43" s="531"/>
      <c r="B43" s="534"/>
      <c r="C43" s="534"/>
      <c r="D43" s="534"/>
      <c r="E43" s="534"/>
      <c r="F43" s="534"/>
      <c r="G43" s="534"/>
      <c r="H43" s="534"/>
      <c r="I43" s="534"/>
      <c r="J43" s="534"/>
      <c r="K43" s="534"/>
      <c r="L43" s="534"/>
      <c r="M43" s="534"/>
      <c r="N43" s="531"/>
      <c r="O43" s="531"/>
    </row>
    <row r="44" spans="1:15" ht="15">
      <c r="A44" s="522" t="s">
        <v>387</v>
      </c>
      <c r="B44" s="522"/>
      <c r="C44" s="522"/>
      <c r="D44" s="522"/>
      <c r="E44" s="522"/>
      <c r="F44" s="522"/>
      <c r="G44" s="522"/>
      <c r="H44" s="522"/>
      <c r="I44" s="522"/>
      <c r="J44" s="522"/>
      <c r="K44" s="522"/>
      <c r="L44" s="522"/>
      <c r="M44" s="522"/>
      <c r="N44" s="522"/>
      <c r="O44" s="522"/>
    </row>
    <row r="45" spans="1:15" ht="15">
      <c r="A45" s="522" t="s">
        <v>388</v>
      </c>
      <c r="B45" s="522"/>
      <c r="C45" s="522"/>
      <c r="D45" s="522"/>
      <c r="E45" s="522"/>
      <c r="F45" s="535"/>
      <c r="G45" s="535"/>
      <c r="H45" s="535"/>
      <c r="I45" s="535"/>
      <c r="J45" s="244" t="s">
        <v>389</v>
      </c>
      <c r="K45" s="244"/>
      <c r="L45" s="268"/>
      <c r="M45" s="244"/>
      <c r="N45" s="268"/>
      <c r="O45" s="268"/>
    </row>
    <row r="46" spans="1:15" ht="10.5" customHeight="1">
      <c r="A46" s="531"/>
      <c r="B46" s="531"/>
      <c r="C46" s="531"/>
      <c r="D46" s="531"/>
      <c r="E46" s="531"/>
      <c r="F46" s="531"/>
      <c r="G46" s="531"/>
      <c r="H46" s="531"/>
      <c r="I46" s="531"/>
      <c r="J46" s="531"/>
      <c r="K46" s="531"/>
      <c r="L46" s="531"/>
      <c r="M46" s="531"/>
      <c r="N46" s="531"/>
      <c r="O46" s="531"/>
    </row>
    <row r="47" spans="1:15" ht="14.25">
      <c r="A47" s="532" t="s">
        <v>390</v>
      </c>
      <c r="B47" s="532"/>
      <c r="C47" s="532"/>
      <c r="D47" s="532"/>
      <c r="E47" s="532"/>
      <c r="F47" s="532"/>
      <c r="G47" s="532"/>
      <c r="H47" s="532"/>
      <c r="I47" s="532"/>
      <c r="J47" s="532"/>
      <c r="K47" s="532"/>
      <c r="L47" s="532"/>
      <c r="M47" s="532"/>
      <c r="N47" s="532"/>
      <c r="O47" s="532"/>
    </row>
    <row r="48" spans="1:15" ht="10.5" customHeight="1">
      <c r="A48" s="522"/>
      <c r="B48" s="522"/>
      <c r="C48" s="522"/>
      <c r="D48" s="522"/>
      <c r="E48" s="522"/>
      <c r="F48" s="522"/>
      <c r="G48" s="522"/>
      <c r="H48" s="522"/>
      <c r="I48" s="522"/>
      <c r="J48" s="522"/>
      <c r="K48" s="522"/>
      <c r="L48" s="522"/>
      <c r="M48" s="522"/>
      <c r="N48" s="522"/>
      <c r="O48" s="522"/>
    </row>
    <row r="49" spans="1:15" ht="15">
      <c r="A49" s="244" t="s">
        <v>391</v>
      </c>
      <c r="B49" s="530"/>
      <c r="C49" s="530"/>
      <c r="D49" s="530"/>
      <c r="E49" s="530"/>
      <c r="F49" s="530"/>
      <c r="G49" s="530"/>
      <c r="H49" s="266" t="s">
        <v>392</v>
      </c>
      <c r="I49" s="533"/>
      <c r="J49" s="533"/>
      <c r="K49" s="533"/>
      <c r="L49" s="266" t="s">
        <v>393</v>
      </c>
      <c r="M49" s="530"/>
      <c r="N49" s="530"/>
      <c r="O49" s="266" t="s">
        <v>394</v>
      </c>
    </row>
    <row r="50" spans="1:15" ht="27.75" customHeight="1">
      <c r="A50" s="525" t="s">
        <v>395</v>
      </c>
      <c r="B50" s="525"/>
      <c r="C50" s="525"/>
      <c r="D50" s="525"/>
      <c r="E50" s="525"/>
      <c r="F50" s="525"/>
      <c r="G50" s="525"/>
      <c r="H50" s="244"/>
      <c r="I50" s="529" t="s">
        <v>396</v>
      </c>
      <c r="J50" s="529"/>
      <c r="K50" s="529"/>
      <c r="L50" s="268"/>
      <c r="M50" s="526" t="s">
        <v>397</v>
      </c>
      <c r="N50" s="526"/>
      <c r="O50" s="268"/>
    </row>
    <row r="51" spans="1:15" ht="15">
      <c r="A51" s="530"/>
      <c r="B51" s="530"/>
      <c r="C51" s="528" t="s">
        <v>398</v>
      </c>
      <c r="D51" s="528"/>
      <c r="E51" s="527"/>
      <c r="F51" s="527"/>
      <c r="G51" s="527"/>
      <c r="H51" s="527"/>
      <c r="I51" s="527"/>
      <c r="J51" s="527"/>
      <c r="K51" s="266" t="s">
        <v>399</v>
      </c>
      <c r="L51" s="527"/>
      <c r="M51" s="527"/>
      <c r="N51" s="527"/>
      <c r="O51" s="527"/>
    </row>
    <row r="52" spans="1:15" ht="15">
      <c r="A52" s="526" t="s">
        <v>400</v>
      </c>
      <c r="B52" s="526"/>
      <c r="C52" s="244"/>
      <c r="D52" s="244"/>
      <c r="E52" s="526" t="s">
        <v>401</v>
      </c>
      <c r="F52" s="526"/>
      <c r="G52" s="526"/>
      <c r="H52" s="526"/>
      <c r="I52" s="526"/>
      <c r="J52" s="526"/>
      <c r="K52" s="244"/>
      <c r="L52" s="526" t="s">
        <v>402</v>
      </c>
      <c r="M52" s="526"/>
      <c r="N52" s="526"/>
      <c r="O52" s="526"/>
    </row>
    <row r="53" spans="1:15" ht="15">
      <c r="A53" s="522" t="s">
        <v>403</v>
      </c>
      <c r="B53" s="522"/>
      <c r="C53" s="522"/>
      <c r="D53" s="522"/>
      <c r="E53" s="522"/>
      <c r="F53" s="522"/>
      <c r="G53" s="522"/>
      <c r="H53" s="527"/>
      <c r="I53" s="527"/>
      <c r="J53" s="527"/>
      <c r="K53" s="527"/>
      <c r="L53" s="527"/>
      <c r="M53" s="527"/>
      <c r="N53" s="527"/>
      <c r="O53" s="244" t="s">
        <v>404</v>
      </c>
    </row>
    <row r="54" spans="1:15" ht="15">
      <c r="A54" s="528"/>
      <c r="B54" s="528"/>
      <c r="C54" s="528"/>
      <c r="D54" s="528"/>
      <c r="E54" s="528"/>
      <c r="F54" s="528"/>
      <c r="G54" s="528"/>
      <c r="H54" s="526" t="s">
        <v>395</v>
      </c>
      <c r="I54" s="526"/>
      <c r="J54" s="526"/>
      <c r="K54" s="526"/>
      <c r="L54" s="526"/>
      <c r="M54" s="526"/>
      <c r="N54" s="526"/>
      <c r="O54" s="244"/>
    </row>
    <row r="55" spans="1:15" ht="15">
      <c r="A55" s="522" t="s">
        <v>405</v>
      </c>
      <c r="B55" s="522"/>
      <c r="C55" s="522"/>
      <c r="D55" s="522"/>
      <c r="E55" s="522"/>
      <c r="F55" s="522"/>
      <c r="G55" s="522"/>
      <c r="H55" s="522"/>
      <c r="I55" s="522"/>
      <c r="J55" s="522"/>
      <c r="K55" s="522"/>
      <c r="L55" s="522"/>
      <c r="M55" s="522"/>
      <c r="N55" s="522"/>
      <c r="O55" s="522"/>
    </row>
    <row r="56" spans="1:15" ht="15">
      <c r="A56" s="523"/>
      <c r="B56" s="523"/>
      <c r="C56" s="523"/>
      <c r="D56" s="523"/>
      <c r="E56" s="523"/>
      <c r="F56" s="523"/>
      <c r="G56" s="523"/>
      <c r="H56" s="523"/>
      <c r="I56" s="523"/>
      <c r="J56" s="523"/>
      <c r="K56" s="523"/>
      <c r="L56" s="523"/>
      <c r="M56" s="523"/>
      <c r="N56" s="523"/>
      <c r="O56" s="523"/>
    </row>
    <row r="57" spans="1:15" ht="13.5">
      <c r="A57" s="524" t="s">
        <v>406</v>
      </c>
      <c r="B57" s="524"/>
      <c r="C57" s="524"/>
      <c r="D57" s="524"/>
      <c r="E57" s="524"/>
      <c r="F57" s="524"/>
      <c r="G57" s="524"/>
      <c r="H57" s="524"/>
      <c r="I57" s="524"/>
      <c r="J57" s="524"/>
      <c r="K57" s="524"/>
      <c r="L57" s="524"/>
      <c r="M57" s="524"/>
      <c r="N57" s="524"/>
      <c r="O57" s="524"/>
    </row>
    <row r="58" spans="1:15" ht="13.5">
      <c r="A58" s="269"/>
      <c r="B58" s="269"/>
      <c r="C58" s="269"/>
      <c r="D58" s="269"/>
      <c r="E58" s="269"/>
      <c r="F58" s="269"/>
      <c r="G58" s="269"/>
      <c r="H58" s="269"/>
      <c r="I58" s="269"/>
      <c r="J58" s="269"/>
      <c r="K58" s="269"/>
      <c r="L58" s="525" t="s">
        <v>407</v>
      </c>
      <c r="M58" s="525"/>
      <c r="N58" s="525"/>
      <c r="O58" s="525"/>
    </row>
    <row r="59" spans="1:15" ht="13.5">
      <c r="A59" s="278"/>
      <c r="B59" s="278"/>
      <c r="C59" s="278"/>
      <c r="D59" s="278"/>
      <c r="E59" s="278"/>
      <c r="F59" s="278"/>
      <c r="G59" s="278"/>
      <c r="H59" s="278"/>
      <c r="I59" s="278"/>
      <c r="J59" s="278"/>
      <c r="K59" s="278"/>
      <c r="L59" s="278"/>
      <c r="M59" s="278"/>
      <c r="N59" s="278"/>
      <c r="O59" s="278"/>
    </row>
    <row r="60" spans="1:15" ht="13.5">
      <c r="A60" s="278"/>
      <c r="B60" s="278"/>
      <c r="C60" s="278"/>
      <c r="D60" s="278"/>
      <c r="E60" s="278"/>
      <c r="F60" s="278"/>
      <c r="G60" s="278"/>
      <c r="H60" s="278"/>
      <c r="I60" s="278"/>
      <c r="J60" s="278"/>
      <c r="K60" s="278"/>
      <c r="L60" s="278"/>
      <c r="M60" s="278"/>
      <c r="N60" s="278"/>
      <c r="O60" s="278"/>
    </row>
    <row r="61" spans="1:15" ht="13.5">
      <c r="A61" s="278"/>
      <c r="B61" s="278"/>
      <c r="C61" s="278"/>
      <c r="D61" s="278"/>
      <c r="E61" s="278"/>
      <c r="F61" s="278"/>
      <c r="G61" s="278"/>
      <c r="H61" s="278"/>
      <c r="I61" s="278"/>
      <c r="J61" s="278"/>
      <c r="K61" s="278"/>
      <c r="L61" s="278"/>
      <c r="M61" s="278"/>
      <c r="N61" s="278"/>
      <c r="O61" s="278"/>
    </row>
  </sheetData>
  <sheetProtection password="CCA6" sheet="1" selectLockedCells="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B6" sqref="B6:H6"/>
    </sheetView>
  </sheetViews>
  <sheetFormatPr defaultColWidth="9.33203125" defaultRowHeight="12.75"/>
  <cols>
    <col min="1" max="1" width="8.16015625" style="2" customWidth="1"/>
    <col min="2" max="2" width="9.83203125" style="2" customWidth="1"/>
    <col min="3" max="3" width="2.33203125" style="2" customWidth="1"/>
    <col min="4" max="4" width="9.83203125" style="2" customWidth="1"/>
    <col min="5" max="5" width="2.83203125" style="2" customWidth="1"/>
    <col min="6" max="6" width="9" style="2" customWidth="1"/>
    <col min="7" max="7" width="3" style="2" customWidth="1"/>
    <col min="8" max="8" width="10.83203125" style="2" customWidth="1"/>
    <col min="9" max="9" width="4" style="2" customWidth="1"/>
    <col min="10" max="10" width="14" style="2" customWidth="1"/>
    <col min="11" max="11" width="13.33203125" style="2" customWidth="1"/>
    <col min="12" max="12" width="12.33203125" style="2" customWidth="1"/>
    <col min="13" max="14" width="12.5" style="2" customWidth="1"/>
    <col min="15" max="15" width="5.83203125" style="2" customWidth="1"/>
    <col min="16" max="16384" width="9.33203125" style="2" customWidth="1"/>
  </cols>
  <sheetData>
    <row r="1" spans="1:15" ht="12.75">
      <c r="A1" s="545" t="s">
        <v>295</v>
      </c>
      <c r="B1" s="545"/>
      <c r="C1" s="545"/>
      <c r="D1" s="545"/>
      <c r="E1" s="545"/>
      <c r="F1" s="545"/>
      <c r="G1" s="545"/>
      <c r="H1" s="545"/>
      <c r="I1" s="545"/>
      <c r="J1" s="545"/>
      <c r="K1" s="545"/>
      <c r="L1" s="545"/>
      <c r="M1" s="545"/>
      <c r="N1" s="545"/>
      <c r="O1" s="545"/>
    </row>
    <row r="2" spans="1:15" ht="33">
      <c r="A2" s="517" t="s">
        <v>408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2" t="s">
        <v>409</v>
      </c>
      <c r="B4" s="532"/>
      <c r="C4" s="532"/>
      <c r="D4" s="532"/>
      <c r="E4" s="532"/>
      <c r="F4" s="532"/>
      <c r="G4" s="532"/>
      <c r="H4" s="532"/>
      <c r="I4" s="532"/>
      <c r="J4" s="532"/>
      <c r="K4" s="532"/>
      <c r="L4" s="532"/>
      <c r="M4" s="532"/>
      <c r="N4" s="532"/>
      <c r="O4" s="532"/>
    </row>
    <row r="5" spans="1:15" ht="14.25">
      <c r="A5" s="531"/>
      <c r="B5" s="531"/>
      <c r="C5" s="531"/>
      <c r="D5" s="531"/>
      <c r="E5" s="531"/>
      <c r="F5" s="531"/>
      <c r="G5" s="531"/>
      <c r="H5" s="531"/>
      <c r="I5" s="531"/>
      <c r="J5" s="531"/>
      <c r="K5" s="531"/>
      <c r="L5" s="531"/>
      <c r="M5" s="531"/>
      <c r="N5" s="531"/>
      <c r="O5" s="531"/>
    </row>
    <row r="6" spans="1:15" ht="15">
      <c r="A6" s="279" t="s">
        <v>391</v>
      </c>
      <c r="B6" s="553" t="str">
        <f>(eff_entity)</f>
        <v>GLI-LIPSCOMB COUNTY (2019)</v>
      </c>
      <c r="C6" s="553"/>
      <c r="D6" s="553"/>
      <c r="E6" s="553"/>
      <c r="F6" s="553"/>
      <c r="G6" s="553"/>
      <c r="H6" s="266" t="s">
        <v>392</v>
      </c>
      <c r="I6" s="530"/>
      <c r="J6" s="530"/>
      <c r="K6" s="530"/>
      <c r="L6" s="266" t="s">
        <v>393</v>
      </c>
      <c r="M6" s="530"/>
      <c r="N6" s="530"/>
      <c r="O6" s="266" t="s">
        <v>394</v>
      </c>
    </row>
    <row r="7" spans="1:15" ht="14.25">
      <c r="A7" s="554" t="s">
        <v>353</v>
      </c>
      <c r="B7" s="554"/>
      <c r="C7" s="554"/>
      <c r="D7" s="554"/>
      <c r="E7" s="554"/>
      <c r="F7" s="554"/>
      <c r="G7" s="554"/>
      <c r="H7" s="280"/>
      <c r="I7" s="555" t="s">
        <v>410</v>
      </c>
      <c r="J7" s="555"/>
      <c r="K7" s="555"/>
      <c r="L7" s="268"/>
      <c r="M7" s="551" t="s">
        <v>397</v>
      </c>
      <c r="N7" s="551"/>
      <c r="O7" s="268"/>
    </row>
    <row r="8" spans="1:15" ht="10.5" customHeight="1">
      <c r="A8" s="531"/>
      <c r="B8" s="531"/>
      <c r="C8" s="531"/>
      <c r="D8" s="531"/>
      <c r="E8" s="531"/>
      <c r="F8" s="531"/>
      <c r="G8" s="531"/>
      <c r="H8" s="531"/>
      <c r="I8" s="531"/>
      <c r="J8" s="531"/>
      <c r="K8" s="531"/>
      <c r="L8" s="531"/>
      <c r="M8" s="531"/>
      <c r="N8" s="531"/>
      <c r="O8" s="531"/>
    </row>
    <row r="9" spans="1:15" ht="15">
      <c r="A9" s="530"/>
      <c r="B9" s="530"/>
      <c r="C9" s="502" t="s">
        <v>411</v>
      </c>
      <c r="D9" s="502"/>
      <c r="E9" s="502"/>
      <c r="F9" s="502"/>
      <c r="G9" s="502"/>
      <c r="H9" s="502"/>
      <c r="I9" s="502"/>
      <c r="J9" s="502"/>
      <c r="K9" s="502"/>
      <c r="L9" s="502"/>
      <c r="M9" s="502"/>
      <c r="N9" s="502"/>
      <c r="O9" s="502"/>
    </row>
    <row r="10" spans="1:15" ht="12.75">
      <c r="A10" s="551" t="s">
        <v>400</v>
      </c>
      <c r="B10" s="551"/>
      <c r="C10" s="547"/>
      <c r="D10" s="547"/>
      <c r="E10" s="547"/>
      <c r="F10" s="547"/>
      <c r="G10" s="547"/>
      <c r="H10" s="547"/>
      <c r="I10" s="547"/>
      <c r="J10" s="547"/>
      <c r="K10" s="547"/>
      <c r="L10" s="547"/>
      <c r="M10" s="547"/>
      <c r="N10" s="547"/>
      <c r="O10" s="547"/>
    </row>
    <row r="11" spans="1:15" ht="10.5" customHeight="1">
      <c r="A11" s="547"/>
      <c r="B11" s="547"/>
      <c r="C11" s="547"/>
      <c r="D11" s="547"/>
      <c r="E11" s="547"/>
      <c r="F11" s="547"/>
      <c r="G11" s="547"/>
      <c r="H11" s="547"/>
      <c r="I11" s="547"/>
      <c r="J11" s="547"/>
      <c r="K11" s="547"/>
      <c r="L11" s="547"/>
      <c r="M11" s="547"/>
      <c r="N11" s="547"/>
      <c r="O11" s="547"/>
    </row>
    <row r="12" spans="1:15" ht="15">
      <c r="A12" s="279" t="s">
        <v>412</v>
      </c>
      <c r="B12" s="279"/>
      <c r="C12" s="279"/>
      <c r="D12" s="279"/>
      <c r="E12" s="279"/>
      <c r="F12" s="279"/>
      <c r="G12" s="279"/>
      <c r="H12" s="279"/>
      <c r="I12" s="279"/>
      <c r="J12" s="279"/>
      <c r="K12" s="279"/>
      <c r="L12" s="279"/>
      <c r="M12" s="527" t="s">
        <v>325</v>
      </c>
      <c r="N12" s="527"/>
      <c r="O12" s="527"/>
    </row>
    <row r="13" spans="1:15" ht="12.75">
      <c r="A13" s="547"/>
      <c r="B13" s="547"/>
      <c r="C13" s="547"/>
      <c r="D13" s="547"/>
      <c r="E13" s="547"/>
      <c r="F13" s="547"/>
      <c r="G13" s="547"/>
      <c r="H13" s="547"/>
      <c r="I13" s="547"/>
      <c r="J13" s="547"/>
      <c r="K13" s="547"/>
      <c r="L13" s="547"/>
      <c r="M13" s="551" t="s">
        <v>413</v>
      </c>
      <c r="N13" s="551"/>
      <c r="O13" s="551"/>
    </row>
    <row r="14" spans="1:15" ht="10.5" customHeight="1">
      <c r="A14" s="502"/>
      <c r="B14" s="502"/>
      <c r="C14" s="502"/>
      <c r="D14" s="502"/>
      <c r="E14" s="502"/>
      <c r="F14" s="502"/>
      <c r="G14" s="502"/>
      <c r="H14" s="502"/>
      <c r="I14" s="502"/>
      <c r="J14" s="502"/>
      <c r="K14" s="502"/>
      <c r="L14" s="502"/>
      <c r="M14" s="502"/>
      <c r="N14" s="502"/>
      <c r="O14" s="502"/>
    </row>
    <row r="15" spans="1:15" ht="10.5" customHeight="1" thickBot="1">
      <c r="A15" s="552"/>
      <c r="B15" s="552"/>
      <c r="C15" s="552"/>
      <c r="D15" s="552"/>
      <c r="E15" s="552"/>
      <c r="F15" s="552"/>
      <c r="G15" s="552"/>
      <c r="H15" s="552"/>
      <c r="I15" s="552"/>
      <c r="J15" s="552"/>
      <c r="K15" s="552"/>
      <c r="L15" s="552"/>
      <c r="M15" s="552"/>
      <c r="N15" s="552"/>
      <c r="O15" s="552"/>
    </row>
    <row r="16" spans="1:15" ht="12.75">
      <c r="A16" s="547"/>
      <c r="B16" s="547"/>
      <c r="C16" s="547"/>
      <c r="D16" s="547"/>
      <c r="E16" s="547"/>
      <c r="F16" s="547"/>
      <c r="G16" s="547"/>
      <c r="H16" s="547"/>
      <c r="I16" s="547"/>
      <c r="J16" s="547"/>
      <c r="K16" s="547"/>
      <c r="L16" s="547"/>
      <c r="M16" s="547"/>
      <c r="N16" s="547"/>
      <c r="O16" s="547"/>
    </row>
    <row r="17" spans="1:15" ht="12.75">
      <c r="A17" s="547"/>
      <c r="B17" s="547"/>
      <c r="C17" s="547"/>
      <c r="D17" s="547"/>
      <c r="E17" s="547"/>
      <c r="F17" s="547"/>
      <c r="G17" s="547"/>
      <c r="H17" s="547"/>
      <c r="I17" s="547"/>
      <c r="J17" s="547"/>
      <c r="K17" s="547"/>
      <c r="L17" s="547"/>
      <c r="M17" s="547"/>
      <c r="N17" s="547"/>
      <c r="O17" s="547"/>
    </row>
    <row r="18" spans="1:15" ht="15">
      <c r="A18" s="528" t="s">
        <v>414</v>
      </c>
      <c r="B18" s="528"/>
      <c r="C18" s="528"/>
      <c r="D18" s="528"/>
      <c r="E18" s="528"/>
      <c r="F18" s="528"/>
      <c r="G18" s="528"/>
      <c r="H18" s="528"/>
      <c r="I18" s="528"/>
      <c r="J18" s="528"/>
      <c r="K18" s="528"/>
      <c r="L18" s="528"/>
      <c r="M18" s="528"/>
      <c r="N18" s="528"/>
      <c r="O18" s="528"/>
    </row>
    <row r="19" spans="1:15" ht="15">
      <c r="A19" s="528" t="s">
        <v>415</v>
      </c>
      <c r="B19" s="528"/>
      <c r="C19" s="528"/>
      <c r="D19" s="528"/>
      <c r="E19" s="528"/>
      <c r="F19" s="528"/>
      <c r="G19" s="528"/>
      <c r="H19" s="528"/>
      <c r="I19" s="528"/>
      <c r="J19" s="528"/>
      <c r="K19" s="528"/>
      <c r="L19" s="528"/>
      <c r="M19" s="528"/>
      <c r="N19" s="528"/>
      <c r="O19" s="528"/>
    </row>
    <row r="20" spans="1:15" ht="12.75">
      <c r="A20" s="547"/>
      <c r="B20" s="547"/>
      <c r="C20" s="547"/>
      <c r="D20" s="547"/>
      <c r="E20" s="547"/>
      <c r="F20" s="547"/>
      <c r="G20" s="547"/>
      <c r="H20" s="547"/>
      <c r="I20" s="547"/>
      <c r="J20" s="547"/>
      <c r="K20" s="547"/>
      <c r="L20" s="547"/>
      <c r="M20" s="547"/>
      <c r="N20" s="547"/>
      <c r="O20" s="547"/>
    </row>
    <row r="21" spans="1:15" ht="12.75">
      <c r="A21" s="547"/>
      <c r="B21" s="547"/>
      <c r="C21" s="547"/>
      <c r="D21" s="548">
        <f>(address)</f>
        <v>0</v>
      </c>
      <c r="E21" s="548"/>
      <c r="F21" s="548"/>
      <c r="G21" s="548"/>
      <c r="H21" s="548"/>
      <c r="I21" s="548"/>
      <c r="J21" s="548"/>
      <c r="K21" s="548"/>
      <c r="L21" s="548"/>
      <c r="M21" s="548"/>
      <c r="N21" s="548"/>
      <c r="O21" s="548"/>
    </row>
    <row r="22" spans="1:15" ht="12.75">
      <c r="A22" s="545" t="s">
        <v>416</v>
      </c>
      <c r="B22" s="545"/>
      <c r="C22" s="545"/>
      <c r="D22" s="548"/>
      <c r="E22" s="548"/>
      <c r="F22" s="548"/>
      <c r="G22" s="548"/>
      <c r="H22" s="548"/>
      <c r="I22" s="548"/>
      <c r="J22" s="548"/>
      <c r="K22" s="548"/>
      <c r="L22" s="548"/>
      <c r="M22" s="548"/>
      <c r="N22" s="548"/>
      <c r="O22" s="548"/>
    </row>
    <row r="23" spans="1:15" ht="12.75">
      <c r="A23" s="547"/>
      <c r="B23" s="547"/>
      <c r="C23" s="547"/>
      <c r="D23" s="547"/>
      <c r="E23" s="547"/>
      <c r="F23" s="547"/>
      <c r="G23" s="547"/>
      <c r="H23" s="547"/>
      <c r="I23" s="547"/>
      <c r="J23" s="547"/>
      <c r="K23" s="547"/>
      <c r="L23" s="547"/>
      <c r="M23" s="547"/>
      <c r="N23" s="547"/>
      <c r="O23" s="547"/>
    </row>
    <row r="24" spans="1:15" ht="12.75">
      <c r="A24" s="545" t="s">
        <v>417</v>
      </c>
      <c r="B24" s="545"/>
      <c r="C24" s="545"/>
      <c r="D24" s="548">
        <f>(nameofpersonpreparingthisnotice)</f>
        <v>0</v>
      </c>
      <c r="E24" s="548"/>
      <c r="F24" s="548"/>
      <c r="G24" s="548"/>
      <c r="H24" s="548"/>
      <c r="I24" s="548"/>
      <c r="J24" s="548"/>
      <c r="K24" s="548"/>
      <c r="L24" s="548"/>
      <c r="M24" s="548"/>
      <c r="N24" s="548"/>
      <c r="O24" s="548"/>
    </row>
    <row r="25" spans="1:15" ht="12.75">
      <c r="A25" s="545" t="s">
        <v>418</v>
      </c>
      <c r="B25" s="545"/>
      <c r="C25" s="545"/>
      <c r="D25" s="548"/>
      <c r="E25" s="548"/>
      <c r="F25" s="548"/>
      <c r="G25" s="548"/>
      <c r="H25" s="548"/>
      <c r="I25" s="548"/>
      <c r="J25" s="548"/>
      <c r="K25" s="548"/>
      <c r="L25" s="548"/>
      <c r="M25" s="548"/>
      <c r="N25" s="548"/>
      <c r="O25" s="548"/>
    </row>
    <row r="26" spans="1:15" ht="12.75">
      <c r="A26" s="547"/>
      <c r="B26" s="547"/>
      <c r="C26" s="547"/>
      <c r="D26" s="547"/>
      <c r="E26" s="547"/>
      <c r="F26" s="547"/>
      <c r="G26" s="547"/>
      <c r="H26" s="547"/>
      <c r="I26" s="547"/>
      <c r="J26" s="547"/>
      <c r="K26" s="547"/>
      <c r="L26" s="547"/>
      <c r="M26" s="547"/>
      <c r="N26" s="547"/>
      <c r="O26" s="547"/>
    </row>
    <row r="27" spans="1:15" ht="12.75">
      <c r="A27" s="547"/>
      <c r="B27" s="547"/>
      <c r="C27" s="547"/>
      <c r="D27" s="548">
        <f>(title)</f>
        <v>0</v>
      </c>
      <c r="E27" s="548"/>
      <c r="F27" s="548"/>
      <c r="G27" s="548"/>
      <c r="H27" s="548"/>
      <c r="I27" s="548"/>
      <c r="J27" s="548"/>
      <c r="K27" s="548"/>
      <c r="L27" s="548"/>
      <c r="M27" s="548"/>
      <c r="N27" s="548"/>
      <c r="O27" s="548"/>
    </row>
    <row r="28" spans="1:15" ht="12.75">
      <c r="A28" s="545" t="s">
        <v>51</v>
      </c>
      <c r="B28" s="545"/>
      <c r="C28" s="545"/>
      <c r="D28" s="548"/>
      <c r="E28" s="548"/>
      <c r="F28" s="548"/>
      <c r="G28" s="548"/>
      <c r="H28" s="548"/>
      <c r="I28" s="548"/>
      <c r="J28" s="548"/>
      <c r="K28" s="548"/>
      <c r="L28" s="548"/>
      <c r="M28" s="548"/>
      <c r="N28" s="548"/>
      <c r="O28" s="548"/>
    </row>
    <row r="29" spans="1:15" ht="12.75">
      <c r="A29" s="547"/>
      <c r="B29" s="547"/>
      <c r="C29" s="547"/>
      <c r="D29" s="547"/>
      <c r="E29" s="547"/>
      <c r="F29" s="547"/>
      <c r="G29" s="547"/>
      <c r="H29" s="547"/>
      <c r="I29" s="547"/>
      <c r="J29" s="547"/>
      <c r="K29" s="547"/>
      <c r="L29" s="547"/>
      <c r="M29" s="547"/>
      <c r="N29" s="547"/>
      <c r="O29" s="547"/>
    </row>
    <row r="30" spans="1:15" ht="12.75">
      <c r="A30" s="547"/>
      <c r="B30" s="547"/>
      <c r="C30" s="547"/>
      <c r="D30" s="549">
        <f ca="1">NOW()</f>
        <v>43753.652233796296</v>
      </c>
      <c r="E30" s="548"/>
      <c r="F30" s="548"/>
      <c r="G30" s="548"/>
      <c r="H30" s="548"/>
      <c r="I30" s="548"/>
      <c r="J30" s="548"/>
      <c r="K30" s="548"/>
      <c r="L30" s="548"/>
      <c r="M30" s="548"/>
      <c r="N30" s="548"/>
      <c r="O30" s="548"/>
    </row>
    <row r="31" spans="1:15" ht="12.75">
      <c r="A31" s="545" t="s">
        <v>52</v>
      </c>
      <c r="B31" s="545"/>
      <c r="C31" s="545"/>
      <c r="D31" s="548"/>
      <c r="E31" s="548"/>
      <c r="F31" s="548"/>
      <c r="G31" s="548"/>
      <c r="H31" s="548"/>
      <c r="I31" s="548"/>
      <c r="J31" s="548"/>
      <c r="K31" s="548"/>
      <c r="L31" s="548"/>
      <c r="M31" s="548"/>
      <c r="N31" s="548"/>
      <c r="O31" s="548"/>
    </row>
    <row r="32" spans="1:15" ht="12.75">
      <c r="A32" s="282"/>
      <c r="B32" s="282"/>
      <c r="C32" s="282"/>
      <c r="D32" s="282"/>
      <c r="E32" s="282"/>
      <c r="F32" s="282"/>
      <c r="G32" s="282"/>
      <c r="H32" s="282"/>
      <c r="I32" s="282"/>
      <c r="J32" s="282"/>
      <c r="K32" s="282"/>
      <c r="L32" s="282"/>
      <c r="M32" s="282"/>
      <c r="N32" s="282"/>
      <c r="O32" s="282"/>
    </row>
    <row r="33" spans="1:15" ht="12.75">
      <c r="A33" s="282"/>
      <c r="B33" s="282"/>
      <c r="C33" s="282"/>
      <c r="D33" s="282"/>
      <c r="E33" s="282"/>
      <c r="F33" s="282"/>
      <c r="G33" s="282"/>
      <c r="H33" s="282"/>
      <c r="I33" s="282"/>
      <c r="J33" s="282"/>
      <c r="K33" s="282"/>
      <c r="L33" s="282"/>
      <c r="M33" s="282"/>
      <c r="N33" s="282"/>
      <c r="O33" s="282"/>
    </row>
    <row r="34" spans="1:15" ht="12.75">
      <c r="A34" s="282"/>
      <c r="B34" s="282"/>
      <c r="C34" s="282"/>
      <c r="D34" s="282"/>
      <c r="E34" s="282"/>
      <c r="F34" s="282"/>
      <c r="G34" s="282"/>
      <c r="H34" s="282"/>
      <c r="I34" s="282"/>
      <c r="J34" s="282"/>
      <c r="K34" s="282"/>
      <c r="L34" s="282"/>
      <c r="M34" s="282"/>
      <c r="N34" s="282"/>
      <c r="O34" s="282"/>
    </row>
    <row r="35" spans="1:15" ht="12.75">
      <c r="A35" s="282"/>
      <c r="B35" s="282"/>
      <c r="C35" s="282"/>
      <c r="D35" s="282"/>
      <c r="E35" s="282"/>
      <c r="F35" s="282"/>
      <c r="G35" s="282"/>
      <c r="H35" s="282"/>
      <c r="I35" s="282"/>
      <c r="J35" s="282"/>
      <c r="K35" s="282"/>
      <c r="L35" s="282"/>
      <c r="M35" s="282"/>
      <c r="N35" s="282"/>
      <c r="O35" s="282"/>
    </row>
    <row r="36" spans="1:15" ht="12.75">
      <c r="A36" s="282"/>
      <c r="B36" s="282"/>
      <c r="C36" s="282"/>
      <c r="D36" s="282"/>
      <c r="E36" s="282"/>
      <c r="F36" s="282"/>
      <c r="G36" s="282"/>
      <c r="H36" s="282"/>
      <c r="I36" s="282"/>
      <c r="J36" s="282"/>
      <c r="K36" s="282"/>
      <c r="L36" s="282"/>
      <c r="M36" s="282"/>
      <c r="N36" s="282"/>
      <c r="O36" s="282"/>
    </row>
    <row r="37" spans="1:15" ht="12.75">
      <c r="A37" s="282"/>
      <c r="B37" s="282"/>
      <c r="C37" s="282"/>
      <c r="D37" s="282"/>
      <c r="E37" s="282"/>
      <c r="F37" s="282"/>
      <c r="G37" s="282"/>
      <c r="H37" s="282"/>
      <c r="I37" s="282"/>
      <c r="J37" s="282"/>
      <c r="K37" s="282"/>
      <c r="L37" s="282"/>
      <c r="M37" s="282"/>
      <c r="N37" s="282"/>
      <c r="O37" s="282"/>
    </row>
    <row r="38" spans="1:15" ht="12.75">
      <c r="A38" s="282"/>
      <c r="B38" s="282"/>
      <c r="C38" s="282"/>
      <c r="D38" s="282"/>
      <c r="E38" s="282"/>
      <c r="F38" s="282"/>
      <c r="G38" s="282"/>
      <c r="H38" s="282"/>
      <c r="I38" s="282"/>
      <c r="J38" s="282"/>
      <c r="K38" s="282"/>
      <c r="L38" s="282"/>
      <c r="M38" s="282"/>
      <c r="N38" s="282"/>
      <c r="O38" s="282"/>
    </row>
    <row r="39" spans="1:15" ht="12.75">
      <c r="A39" s="282"/>
      <c r="B39" s="282"/>
      <c r="C39" s="282"/>
      <c r="D39" s="282"/>
      <c r="E39" s="282"/>
      <c r="F39" s="282"/>
      <c r="G39" s="282"/>
      <c r="H39" s="282"/>
      <c r="I39" s="282"/>
      <c r="J39" s="282"/>
      <c r="K39" s="282"/>
      <c r="L39" s="282"/>
      <c r="M39" s="282"/>
      <c r="N39" s="282"/>
      <c r="O39" s="282"/>
    </row>
    <row r="40" spans="1:15" ht="12.75">
      <c r="A40" s="282"/>
      <c r="B40" s="282"/>
      <c r="C40" s="282"/>
      <c r="D40" s="282"/>
      <c r="E40" s="282"/>
      <c r="F40" s="282"/>
      <c r="G40" s="282"/>
      <c r="H40" s="282"/>
      <c r="I40" s="282"/>
      <c r="J40" s="282"/>
      <c r="K40" s="282"/>
      <c r="L40" s="282"/>
      <c r="M40" s="282"/>
      <c r="N40" s="282"/>
      <c r="O40" s="282"/>
    </row>
    <row r="41" spans="1:15" ht="12.75">
      <c r="A41" s="282"/>
      <c r="B41" s="282"/>
      <c r="C41" s="282"/>
      <c r="D41" s="282"/>
      <c r="E41" s="282"/>
      <c r="F41" s="282"/>
      <c r="G41" s="282"/>
      <c r="H41" s="282"/>
      <c r="I41" s="282"/>
      <c r="J41" s="282"/>
      <c r="K41" s="282"/>
      <c r="L41" s="282"/>
      <c r="M41" s="282"/>
      <c r="N41" s="282"/>
      <c r="O41" s="282"/>
    </row>
    <row r="42" spans="1:15" ht="12.75">
      <c r="A42" s="282"/>
      <c r="B42" s="282"/>
      <c r="C42" s="282"/>
      <c r="D42" s="282"/>
      <c r="E42" s="282"/>
      <c r="F42" s="282"/>
      <c r="G42" s="282"/>
      <c r="H42" s="282"/>
      <c r="I42" s="282"/>
      <c r="J42" s="282"/>
      <c r="K42" s="282"/>
      <c r="L42" s="282"/>
      <c r="M42" s="282"/>
      <c r="N42" s="282"/>
      <c r="O42" s="282"/>
    </row>
    <row r="43" spans="1:15" ht="12.75">
      <c r="A43" s="282"/>
      <c r="B43" s="282"/>
      <c r="C43" s="282"/>
      <c r="D43" s="282"/>
      <c r="E43" s="282"/>
      <c r="F43" s="282"/>
      <c r="G43" s="282"/>
      <c r="H43" s="282"/>
      <c r="I43" s="282"/>
      <c r="J43" s="282"/>
      <c r="K43" s="282"/>
      <c r="L43" s="282"/>
      <c r="M43" s="282"/>
      <c r="N43" s="282"/>
      <c r="O43" s="282"/>
    </row>
    <row r="44" spans="1:15" ht="12.75">
      <c r="A44" s="282"/>
      <c r="B44" s="282"/>
      <c r="C44" s="282"/>
      <c r="D44" s="282"/>
      <c r="E44" s="282"/>
      <c r="F44" s="282"/>
      <c r="G44" s="282"/>
      <c r="H44" s="282"/>
      <c r="I44" s="282"/>
      <c r="J44" s="282"/>
      <c r="K44" s="282"/>
      <c r="L44" s="282"/>
      <c r="M44" s="282"/>
      <c r="N44" s="282"/>
      <c r="O44" s="282"/>
    </row>
    <row r="45" spans="1:15" ht="12.75">
      <c r="A45" s="282"/>
      <c r="B45" s="282"/>
      <c r="C45" s="282"/>
      <c r="D45" s="282"/>
      <c r="E45" s="282"/>
      <c r="F45" s="282"/>
      <c r="G45" s="282"/>
      <c r="H45" s="282"/>
      <c r="I45" s="282"/>
      <c r="J45" s="282"/>
      <c r="K45" s="282"/>
      <c r="L45" s="282"/>
      <c r="M45" s="282"/>
      <c r="N45" s="282"/>
      <c r="O45" s="282"/>
    </row>
    <row r="46" spans="1:15" ht="12.75">
      <c r="A46" s="282"/>
      <c r="B46" s="282"/>
      <c r="C46" s="282"/>
      <c r="D46" s="282"/>
      <c r="E46" s="282"/>
      <c r="F46" s="282"/>
      <c r="G46" s="282"/>
      <c r="H46" s="282"/>
      <c r="I46" s="282"/>
      <c r="J46" s="282"/>
      <c r="K46" s="282"/>
      <c r="L46" s="282"/>
      <c r="M46" s="282"/>
      <c r="N46" s="282"/>
      <c r="O46" s="282"/>
    </row>
    <row r="47" spans="1:15" ht="12.75">
      <c r="A47" s="282"/>
      <c r="B47" s="282"/>
      <c r="C47" s="282"/>
      <c r="D47" s="282"/>
      <c r="E47" s="282"/>
      <c r="F47" s="282"/>
      <c r="G47" s="282"/>
      <c r="H47" s="282"/>
      <c r="I47" s="282"/>
      <c r="J47" s="282"/>
      <c r="K47" s="282"/>
      <c r="L47" s="282"/>
      <c r="M47" s="282"/>
      <c r="N47" s="282"/>
      <c r="O47" s="282"/>
    </row>
    <row r="48" spans="1:15" ht="12.75">
      <c r="A48" s="282"/>
      <c r="B48" s="282"/>
      <c r="C48" s="282"/>
      <c r="D48" s="282"/>
      <c r="E48" s="282"/>
      <c r="F48" s="282"/>
      <c r="G48" s="282"/>
      <c r="H48" s="282"/>
      <c r="I48" s="282"/>
      <c r="J48" s="282"/>
      <c r="K48" s="282"/>
      <c r="L48" s="282"/>
      <c r="M48" s="282"/>
      <c r="N48" s="282"/>
      <c r="O48" s="282"/>
    </row>
    <row r="49" spans="1:15" ht="12.75">
      <c r="A49" s="282"/>
      <c r="B49" s="282"/>
      <c r="C49" s="282"/>
      <c r="D49" s="282"/>
      <c r="E49" s="282"/>
      <c r="F49" s="282"/>
      <c r="G49" s="282"/>
      <c r="H49" s="282"/>
      <c r="I49" s="282"/>
      <c r="J49" s="282"/>
      <c r="K49" s="282"/>
      <c r="L49" s="282"/>
      <c r="M49" s="282"/>
      <c r="N49" s="282"/>
      <c r="O49" s="282"/>
    </row>
    <row r="50" spans="1:15" ht="12.75">
      <c r="A50" s="282"/>
      <c r="B50" s="282"/>
      <c r="C50" s="282"/>
      <c r="D50" s="282"/>
      <c r="E50" s="282"/>
      <c r="F50" s="282"/>
      <c r="G50" s="282"/>
      <c r="H50" s="282"/>
      <c r="I50" s="282"/>
      <c r="J50" s="282"/>
      <c r="K50" s="282"/>
      <c r="L50" s="282"/>
      <c r="M50" s="282"/>
      <c r="N50" s="282"/>
      <c r="O50" s="282"/>
    </row>
    <row r="51" spans="1:15" ht="12.75">
      <c r="A51" s="282"/>
      <c r="B51" s="282"/>
      <c r="C51" s="282"/>
      <c r="D51" s="282"/>
      <c r="E51" s="282"/>
      <c r="F51" s="282"/>
      <c r="G51" s="282"/>
      <c r="H51" s="282"/>
      <c r="I51" s="282"/>
      <c r="J51" s="282"/>
      <c r="K51" s="282"/>
      <c r="L51" s="282"/>
      <c r="M51" s="282"/>
      <c r="N51" s="282"/>
      <c r="O51" s="282"/>
    </row>
    <row r="52" spans="1:15" ht="12.75">
      <c r="A52" s="282"/>
      <c r="B52" s="282"/>
      <c r="C52" s="282"/>
      <c r="D52" s="282"/>
      <c r="E52" s="282"/>
      <c r="F52" s="282"/>
      <c r="G52" s="282"/>
      <c r="H52" s="282"/>
      <c r="I52" s="282"/>
      <c r="J52" s="282"/>
      <c r="K52" s="282"/>
      <c r="L52" s="282"/>
      <c r="M52" s="282"/>
      <c r="N52" s="282"/>
      <c r="O52" s="282"/>
    </row>
    <row r="53" spans="1:15" ht="12.75">
      <c r="A53" s="282"/>
      <c r="B53" s="282"/>
      <c r="C53" s="282"/>
      <c r="D53" s="282"/>
      <c r="E53" s="282"/>
      <c r="F53" s="282"/>
      <c r="G53" s="282"/>
      <c r="H53" s="282"/>
      <c r="I53" s="282"/>
      <c r="J53" s="282"/>
      <c r="K53" s="282"/>
      <c r="L53" s="282"/>
      <c r="M53" s="282"/>
      <c r="N53" s="282"/>
      <c r="O53" s="282"/>
    </row>
    <row r="54" spans="1:15" ht="12.75">
      <c r="A54" s="282"/>
      <c r="B54" s="282"/>
      <c r="C54" s="282"/>
      <c r="D54" s="282"/>
      <c r="E54" s="282"/>
      <c r="F54" s="282"/>
      <c r="G54" s="282"/>
      <c r="H54" s="282"/>
      <c r="I54" s="282"/>
      <c r="J54" s="282"/>
      <c r="K54" s="282"/>
      <c r="L54" s="282"/>
      <c r="M54" s="282"/>
      <c r="N54" s="282"/>
      <c r="O54" s="282"/>
    </row>
    <row r="55" spans="1:15" ht="12.75">
      <c r="A55" s="282"/>
      <c r="B55" s="282"/>
      <c r="C55" s="282"/>
      <c r="D55" s="282"/>
      <c r="E55" s="282"/>
      <c r="F55" s="282"/>
      <c r="G55" s="282"/>
      <c r="H55" s="282"/>
      <c r="I55" s="282"/>
      <c r="J55" s="282"/>
      <c r="K55" s="282"/>
      <c r="L55" s="282"/>
      <c r="M55" s="282"/>
      <c r="N55" s="282"/>
      <c r="O55" s="282"/>
    </row>
    <row r="56" spans="1:15" ht="12.75">
      <c r="A56" s="282"/>
      <c r="B56" s="282"/>
      <c r="C56" s="282"/>
      <c r="D56" s="282"/>
      <c r="E56" s="282"/>
      <c r="F56" s="282"/>
      <c r="G56" s="282"/>
      <c r="H56" s="282"/>
      <c r="I56" s="282"/>
      <c r="J56" s="282"/>
      <c r="K56" s="282"/>
      <c r="L56" s="282"/>
      <c r="M56" s="282"/>
      <c r="N56" s="282"/>
      <c r="O56" s="282"/>
    </row>
    <row r="57" spans="1:15" ht="12.75">
      <c r="A57" s="282"/>
      <c r="B57" s="282"/>
      <c r="C57" s="282"/>
      <c r="D57" s="282"/>
      <c r="E57" s="282"/>
      <c r="F57" s="282"/>
      <c r="G57" s="282"/>
      <c r="H57" s="282"/>
      <c r="I57" s="282"/>
      <c r="J57" s="282"/>
      <c r="K57" s="282"/>
      <c r="L57" s="282"/>
      <c r="M57" s="282"/>
      <c r="N57" s="282"/>
      <c r="O57" s="282"/>
    </row>
    <row r="58" spans="1:15" ht="12.75">
      <c r="A58" s="282"/>
      <c r="B58" s="282"/>
      <c r="C58" s="282"/>
      <c r="D58" s="282"/>
      <c r="E58" s="282"/>
      <c r="F58" s="282"/>
      <c r="G58" s="282"/>
      <c r="H58" s="282"/>
      <c r="I58" s="282"/>
      <c r="J58" s="282"/>
      <c r="K58" s="282"/>
      <c r="L58" s="282"/>
      <c r="M58" s="282"/>
      <c r="N58" s="282"/>
      <c r="O58" s="282"/>
    </row>
    <row r="59" spans="1:15" ht="12.75">
      <c r="A59" s="282"/>
      <c r="B59" s="282"/>
      <c r="C59" s="282"/>
      <c r="D59" s="282"/>
      <c r="E59" s="282"/>
      <c r="F59" s="282"/>
      <c r="G59" s="282"/>
      <c r="H59" s="282"/>
      <c r="I59" s="282"/>
      <c r="J59" s="282"/>
      <c r="K59" s="282"/>
      <c r="L59" s="282"/>
      <c r="M59" s="282"/>
      <c r="N59" s="282"/>
      <c r="O59" s="282"/>
    </row>
    <row r="60" spans="1:15" ht="12.75">
      <c r="A60" s="282"/>
      <c r="B60" s="282"/>
      <c r="C60" s="282"/>
      <c r="D60" s="282"/>
      <c r="E60" s="282"/>
      <c r="F60" s="282"/>
      <c r="G60" s="282"/>
      <c r="H60" s="282"/>
      <c r="I60" s="282"/>
      <c r="J60" s="282"/>
      <c r="K60" s="282"/>
      <c r="L60" s="282"/>
      <c r="M60" s="282"/>
      <c r="N60" s="282"/>
      <c r="O60" s="282"/>
    </row>
    <row r="61" spans="1:15" ht="12.75">
      <c r="A61" s="282"/>
      <c r="B61" s="282"/>
      <c r="C61" s="282"/>
      <c r="D61" s="282"/>
      <c r="E61" s="282"/>
      <c r="F61" s="282"/>
      <c r="G61" s="282"/>
      <c r="H61" s="282"/>
      <c r="I61" s="282"/>
      <c r="J61" s="282"/>
      <c r="K61" s="282"/>
      <c r="L61" s="282"/>
      <c r="M61" s="282"/>
      <c r="N61" s="282"/>
      <c r="O61" s="282"/>
    </row>
    <row r="62" spans="1:15" ht="12.75">
      <c r="A62" s="282"/>
      <c r="B62" s="282"/>
      <c r="C62" s="282"/>
      <c r="D62" s="282"/>
      <c r="E62" s="282"/>
      <c r="F62" s="282"/>
      <c r="G62" s="282"/>
      <c r="H62" s="282"/>
      <c r="I62" s="282"/>
      <c r="J62" s="282"/>
      <c r="K62" s="282"/>
      <c r="L62" s="282"/>
      <c r="M62" s="282"/>
      <c r="N62" s="282"/>
      <c r="O62" s="282"/>
    </row>
    <row r="63" spans="1:15" ht="12.75">
      <c r="A63" s="282"/>
      <c r="B63" s="282"/>
      <c r="C63" s="282"/>
      <c r="D63" s="282"/>
      <c r="E63" s="282"/>
      <c r="F63" s="282"/>
      <c r="G63" s="282"/>
      <c r="H63" s="282"/>
      <c r="I63" s="282"/>
      <c r="J63" s="282"/>
      <c r="K63" s="282"/>
      <c r="L63" s="282"/>
      <c r="M63" s="282"/>
      <c r="N63" s="282"/>
      <c r="O63" s="282"/>
    </row>
    <row r="64" spans="1:15" ht="12.75">
      <c r="A64" s="282"/>
      <c r="B64" s="282"/>
      <c r="C64" s="282"/>
      <c r="D64" s="282"/>
      <c r="E64" s="282"/>
      <c r="F64" s="282"/>
      <c r="G64" s="282"/>
      <c r="H64" s="282"/>
      <c r="I64" s="282"/>
      <c r="J64" s="282"/>
      <c r="K64" s="282"/>
      <c r="L64" s="282"/>
      <c r="M64" s="282"/>
      <c r="N64" s="282"/>
      <c r="O64" s="282"/>
    </row>
    <row r="65" spans="1:15" ht="12.75">
      <c r="A65" s="282"/>
      <c r="B65" s="282"/>
      <c r="C65" s="282"/>
      <c r="D65" s="282"/>
      <c r="E65" s="282"/>
      <c r="F65" s="282"/>
      <c r="G65" s="282"/>
      <c r="H65" s="282"/>
      <c r="I65" s="282"/>
      <c r="J65" s="282"/>
      <c r="K65" s="282"/>
      <c r="L65" s="282"/>
      <c r="M65" s="282"/>
      <c r="N65" s="282"/>
      <c r="O65" s="282"/>
    </row>
    <row r="66" spans="1:15" ht="12.75">
      <c r="A66" s="282"/>
      <c r="B66" s="282"/>
      <c r="C66" s="282"/>
      <c r="D66" s="282"/>
      <c r="E66" s="282"/>
      <c r="F66" s="282"/>
      <c r="G66" s="282"/>
      <c r="H66" s="282"/>
      <c r="I66" s="282"/>
      <c r="J66" s="282"/>
      <c r="K66" s="282"/>
      <c r="L66" s="282"/>
      <c r="M66" s="282"/>
      <c r="N66" s="282"/>
      <c r="O66" s="282"/>
    </row>
    <row r="67" spans="1:15" ht="12.75" thickBot="1">
      <c r="A67" s="283"/>
      <c r="B67" s="283"/>
      <c r="C67" s="283"/>
      <c r="D67" s="283"/>
      <c r="E67" s="283"/>
      <c r="F67" s="283"/>
      <c r="G67" s="283"/>
      <c r="H67" s="283"/>
      <c r="I67" s="283"/>
      <c r="J67" s="283"/>
      <c r="K67" s="283"/>
      <c r="L67" s="283"/>
      <c r="M67" s="283"/>
      <c r="N67" s="283"/>
      <c r="O67" s="283"/>
    </row>
    <row r="68" spans="1:15" ht="12.75">
      <c r="A68" s="550" t="s">
        <v>406</v>
      </c>
      <c r="B68" s="550"/>
      <c r="C68" s="550"/>
      <c r="D68" s="550"/>
      <c r="E68" s="550"/>
      <c r="F68" s="550"/>
      <c r="G68" s="550"/>
      <c r="H68" s="550"/>
      <c r="I68" s="550"/>
      <c r="J68" s="550"/>
      <c r="K68" s="550"/>
      <c r="L68" s="550"/>
      <c r="M68" s="550"/>
      <c r="N68" s="550"/>
      <c r="O68" s="550"/>
    </row>
    <row r="69" spans="12:15" ht="12.75">
      <c r="L69" s="545" t="s">
        <v>419</v>
      </c>
      <c r="M69" s="545"/>
      <c r="N69" s="545"/>
      <c r="O69" s="545"/>
    </row>
  </sheetData>
  <sheetProtection password="CCA6" sheet="1" selectLockedCells="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3"/>
  <headerFooter>
    <oddHeader>&amp;L&amp;D     &amp;T</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545" t="s">
        <v>420</v>
      </c>
      <c r="B1" s="545"/>
      <c r="C1" s="545"/>
      <c r="D1" s="545"/>
      <c r="E1" s="545"/>
      <c r="F1" s="545"/>
      <c r="G1" s="545"/>
      <c r="H1" s="545"/>
      <c r="I1" s="545"/>
    </row>
    <row r="2" spans="1:9" ht="30">
      <c r="A2" s="560" t="s">
        <v>421</v>
      </c>
      <c r="B2" s="560"/>
      <c r="C2" s="560"/>
      <c r="D2" s="560"/>
      <c r="E2" s="560"/>
      <c r="F2" s="560"/>
      <c r="G2" s="560"/>
      <c r="H2" s="560"/>
      <c r="I2" s="560"/>
    </row>
    <row r="3" spans="1:9" ht="14.25">
      <c r="A3" s="531"/>
      <c r="B3" s="531"/>
      <c r="C3" s="531"/>
      <c r="D3" s="531"/>
      <c r="E3" s="531"/>
      <c r="F3" s="531"/>
      <c r="G3" s="531"/>
      <c r="H3" s="531"/>
      <c r="I3" s="531"/>
    </row>
    <row r="4" spans="1:9" ht="12.75">
      <c r="A4" s="502"/>
      <c r="B4" s="502"/>
      <c r="C4" s="502"/>
      <c r="D4" s="502"/>
      <c r="E4" s="502"/>
      <c r="F4" s="502"/>
      <c r="G4" s="502"/>
      <c r="H4" s="502"/>
      <c r="I4" s="502"/>
    </row>
    <row r="5" spans="1:9" ht="15">
      <c r="A5" s="269" t="s">
        <v>391</v>
      </c>
      <c r="B5" s="523" t="str">
        <f>(eff_entity)</f>
        <v>GLI-LIPSCOMB COUNTY (2019)</v>
      </c>
      <c r="C5" s="523"/>
      <c r="D5" s="522" t="s">
        <v>422</v>
      </c>
      <c r="E5" s="522"/>
      <c r="F5" s="522"/>
      <c r="G5" s="522"/>
      <c r="H5" s="522"/>
      <c r="I5" s="522"/>
    </row>
    <row r="6" spans="1:9" ht="15">
      <c r="A6" s="522" t="s">
        <v>423</v>
      </c>
      <c r="B6" s="522"/>
      <c r="C6" s="522"/>
      <c r="D6" s="522"/>
      <c r="E6" s="522"/>
      <c r="F6" s="522"/>
      <c r="G6" s="530"/>
      <c r="H6" s="530"/>
      <c r="I6" s="269" t="s">
        <v>424</v>
      </c>
    </row>
    <row r="7" spans="1:9" ht="15">
      <c r="A7" s="522" t="s">
        <v>425</v>
      </c>
      <c r="B7" s="522"/>
      <c r="C7" s="522"/>
      <c r="D7" s="522"/>
      <c r="E7" s="522"/>
      <c r="F7" s="522"/>
      <c r="G7" s="522"/>
      <c r="H7" s="522"/>
      <c r="I7" s="522"/>
    </row>
    <row r="8" spans="1:9" ht="15">
      <c r="A8" s="522" t="s">
        <v>426</v>
      </c>
      <c r="B8" s="522"/>
      <c r="C8" s="522"/>
      <c r="D8" s="522"/>
      <c r="E8" s="522"/>
      <c r="F8" s="522"/>
      <c r="G8" s="522"/>
      <c r="H8" s="522"/>
      <c r="I8" s="522"/>
    </row>
    <row r="9" spans="1:9" ht="15">
      <c r="A9" s="522" t="s">
        <v>427</v>
      </c>
      <c r="B9" s="522"/>
      <c r="C9" s="522"/>
      <c r="D9" s="522"/>
      <c r="E9" s="522"/>
      <c r="F9" s="522"/>
      <c r="G9" s="522"/>
      <c r="H9" s="522"/>
      <c r="I9" s="522"/>
    </row>
    <row r="10" spans="1:9" ht="15">
      <c r="A10" s="522" t="s">
        <v>428</v>
      </c>
      <c r="B10" s="522"/>
      <c r="C10" s="522"/>
      <c r="D10" s="522"/>
      <c r="E10" s="522"/>
      <c r="F10" s="522"/>
      <c r="G10" s="522"/>
      <c r="H10" s="522"/>
      <c r="I10" s="522"/>
    </row>
    <row r="11" spans="1:9" ht="15">
      <c r="A11" s="522"/>
      <c r="B11" s="522"/>
      <c r="C11" s="522"/>
      <c r="D11" s="522"/>
      <c r="E11" s="522"/>
      <c r="F11" s="522"/>
      <c r="G11" s="522"/>
      <c r="H11" s="522"/>
      <c r="I11" s="522"/>
    </row>
    <row r="12" spans="1:9" ht="15">
      <c r="A12" s="522" t="s">
        <v>429</v>
      </c>
      <c r="B12" s="522"/>
      <c r="C12" s="522"/>
      <c r="D12" s="522"/>
      <c r="E12" s="522"/>
      <c r="F12" s="277"/>
      <c r="G12" s="266" t="s">
        <v>430</v>
      </c>
      <c r="H12" s="530"/>
      <c r="I12" s="530"/>
    </row>
    <row r="13" spans="1:9" ht="15">
      <c r="A13" s="522" t="s">
        <v>431</v>
      </c>
      <c r="B13" s="522"/>
      <c r="C13" s="522"/>
      <c r="D13" s="522"/>
      <c r="E13" s="522"/>
      <c r="F13" s="284"/>
      <c r="G13" s="266" t="s">
        <v>430</v>
      </c>
      <c r="H13" s="539"/>
      <c r="I13" s="539"/>
    </row>
    <row r="14" spans="1:9" ht="15">
      <c r="A14" s="522" t="s">
        <v>432</v>
      </c>
      <c r="B14" s="522"/>
      <c r="C14" s="522"/>
      <c r="D14" s="522"/>
      <c r="E14" s="522"/>
      <c r="F14" s="522"/>
      <c r="G14" s="522"/>
      <c r="H14" s="522"/>
      <c r="I14" s="522"/>
    </row>
    <row r="15" spans="1:9" ht="15">
      <c r="A15" s="522"/>
      <c r="B15" s="522"/>
      <c r="C15" s="522"/>
      <c r="D15" s="522"/>
      <c r="E15" s="522"/>
      <c r="F15" s="522"/>
      <c r="G15" s="522"/>
      <c r="H15" s="522"/>
      <c r="I15" s="522"/>
    </row>
    <row r="16" spans="1:9" ht="15">
      <c r="A16" s="269" t="s">
        <v>433</v>
      </c>
      <c r="B16" s="530"/>
      <c r="C16" s="530"/>
      <c r="D16" s="530"/>
      <c r="E16" s="530"/>
      <c r="F16" s="530"/>
      <c r="G16" s="530"/>
      <c r="H16" s="530"/>
      <c r="I16" s="530"/>
    </row>
    <row r="17" spans="1:9" ht="15">
      <c r="A17" s="269" t="s">
        <v>434</v>
      </c>
      <c r="B17" s="269"/>
      <c r="C17" s="539"/>
      <c r="D17" s="539"/>
      <c r="E17" s="539"/>
      <c r="F17" s="539"/>
      <c r="G17" s="539"/>
      <c r="H17" s="539"/>
      <c r="I17" s="539"/>
    </row>
    <row r="18" spans="1:9" ht="15">
      <c r="A18" s="269" t="s">
        <v>435</v>
      </c>
      <c r="B18" s="269"/>
      <c r="C18" s="269"/>
      <c r="D18" s="539"/>
      <c r="E18" s="539"/>
      <c r="F18" s="539"/>
      <c r="G18" s="539"/>
      <c r="H18" s="539"/>
      <c r="I18" s="539"/>
    </row>
    <row r="19" spans="1:9" ht="15">
      <c r="A19" s="269" t="s">
        <v>436</v>
      </c>
      <c r="B19" s="269"/>
      <c r="C19" s="530"/>
      <c r="D19" s="530"/>
      <c r="E19" s="530"/>
      <c r="F19" s="530"/>
      <c r="G19" s="530"/>
      <c r="H19" s="530"/>
      <c r="I19" s="530"/>
    </row>
    <row r="20" spans="1:9" ht="15">
      <c r="A20" s="522"/>
      <c r="B20" s="522"/>
      <c r="C20" s="522"/>
      <c r="D20" s="522"/>
      <c r="E20" s="522"/>
      <c r="F20" s="522"/>
      <c r="G20" s="522"/>
      <c r="H20" s="522"/>
      <c r="I20" s="522"/>
    </row>
    <row r="21" spans="1:9" ht="15">
      <c r="A21" s="522" t="s">
        <v>437</v>
      </c>
      <c r="B21" s="522"/>
      <c r="C21" s="522"/>
      <c r="D21" s="522"/>
      <c r="E21" s="522"/>
      <c r="F21" s="522"/>
      <c r="G21" s="265">
        <f>SUM(txyr)</f>
        <v>2018</v>
      </c>
      <c r="H21" s="266" t="s">
        <v>438</v>
      </c>
      <c r="I21" s="267" t="s">
        <v>325</v>
      </c>
    </row>
    <row r="22" spans="1:9" ht="15">
      <c r="A22" s="522"/>
      <c r="B22" s="522"/>
      <c r="C22" s="522"/>
      <c r="D22" s="522"/>
      <c r="E22" s="522"/>
      <c r="F22" s="522"/>
      <c r="G22" s="522"/>
      <c r="H22" s="522"/>
      <c r="I22" s="522"/>
    </row>
    <row r="23" spans="1:9" ht="15">
      <c r="A23" s="522" t="s">
        <v>439</v>
      </c>
      <c r="B23" s="522"/>
      <c r="C23" s="522"/>
      <c r="D23" s="522"/>
      <c r="E23" s="522"/>
      <c r="F23" s="522"/>
      <c r="G23" s="522"/>
      <c r="H23" s="546" t="s">
        <v>325</v>
      </c>
      <c r="I23" s="546"/>
    </row>
    <row r="24" spans="1:9" ht="15">
      <c r="A24" s="269" t="s">
        <v>440</v>
      </c>
      <c r="B24" s="269"/>
      <c r="C24" s="269"/>
      <c r="D24" s="269"/>
      <c r="E24" s="269"/>
      <c r="F24" s="269"/>
      <c r="G24" s="269"/>
      <c r="H24" s="543" t="s">
        <v>325</v>
      </c>
      <c r="I24" s="543"/>
    </row>
    <row r="25" spans="1:9" ht="15">
      <c r="A25" s="527"/>
      <c r="B25" s="527"/>
      <c r="C25" s="527"/>
      <c r="D25" s="527"/>
      <c r="E25" s="527"/>
      <c r="F25" s="527"/>
      <c r="G25" s="527"/>
      <c r="H25" s="527"/>
      <c r="I25" s="527"/>
    </row>
    <row r="26" spans="1:9" ht="15">
      <c r="A26" s="559"/>
      <c r="B26" s="559"/>
      <c r="C26" s="559"/>
      <c r="D26" s="559"/>
      <c r="E26" s="559"/>
      <c r="F26" s="559"/>
      <c r="G26" s="559"/>
      <c r="H26" s="559"/>
      <c r="I26" s="559"/>
    </row>
    <row r="27" spans="1:9" ht="15">
      <c r="A27" s="526"/>
      <c r="B27" s="526"/>
      <c r="C27" s="526"/>
      <c r="D27" s="526"/>
      <c r="E27" s="526"/>
      <c r="F27" s="526"/>
      <c r="G27" s="526"/>
      <c r="H27" s="526"/>
      <c r="I27" s="526"/>
    </row>
    <row r="28" spans="1:9" ht="15">
      <c r="A28" s="522" t="s">
        <v>437</v>
      </c>
      <c r="B28" s="522"/>
      <c r="C28" s="522"/>
      <c r="D28" s="522"/>
      <c r="E28" s="522"/>
      <c r="F28" s="522"/>
      <c r="G28" s="265">
        <f>SUM(apyr)</f>
        <v>2019</v>
      </c>
      <c r="H28" s="266" t="s">
        <v>441</v>
      </c>
      <c r="I28" s="267" t="s">
        <v>325</v>
      </c>
    </row>
    <row r="29" spans="1:9" ht="15">
      <c r="A29" s="522" t="s">
        <v>442</v>
      </c>
      <c r="B29" s="522"/>
      <c r="C29" s="522"/>
      <c r="D29" s="522"/>
      <c r="E29" s="522"/>
      <c r="F29" s="522"/>
      <c r="G29" s="546" t="s">
        <v>325</v>
      </c>
      <c r="H29" s="546"/>
      <c r="I29" s="546"/>
    </row>
    <row r="30" spans="1:12" ht="15">
      <c r="A30" s="522" t="s">
        <v>443</v>
      </c>
      <c r="B30" s="522"/>
      <c r="C30" s="522"/>
      <c r="D30" s="522"/>
      <c r="E30" s="522"/>
      <c r="F30" s="522"/>
      <c r="G30" s="522"/>
      <c r="H30" s="522"/>
      <c r="I30" s="273" t="s">
        <v>325</v>
      </c>
      <c r="L30" s="285"/>
    </row>
    <row r="31" spans="1:9" ht="15">
      <c r="A31" s="527"/>
      <c r="B31" s="527"/>
      <c r="C31" s="527"/>
      <c r="D31" s="527"/>
      <c r="E31" s="527"/>
      <c r="F31" s="527"/>
      <c r="G31" s="527"/>
      <c r="H31" s="527"/>
      <c r="I31" s="527"/>
    </row>
    <row r="32" spans="1:9" ht="15">
      <c r="A32" s="558"/>
      <c r="B32" s="558"/>
      <c r="C32" s="558"/>
      <c r="D32" s="558"/>
      <c r="E32" s="558"/>
      <c r="F32" s="558"/>
      <c r="G32" s="558"/>
      <c r="H32" s="558"/>
      <c r="I32" s="558"/>
    </row>
    <row r="33" spans="1:9" ht="14.25" customHeight="1">
      <c r="A33" s="522" t="s">
        <v>444</v>
      </c>
      <c r="B33" s="522"/>
      <c r="C33" s="522"/>
      <c r="D33" s="522"/>
      <c r="E33" s="522"/>
      <c r="F33" s="522"/>
      <c r="G33" s="267" t="s">
        <v>325</v>
      </c>
      <c r="H33" s="528" t="s">
        <v>445</v>
      </c>
      <c r="I33" s="528"/>
    </row>
    <row r="34" spans="1:9" ht="13.5" customHeight="1">
      <c r="A34" s="522" t="s">
        <v>446</v>
      </c>
      <c r="B34" s="522"/>
      <c r="C34" s="522"/>
      <c r="D34" s="522"/>
      <c r="E34" s="522"/>
      <c r="F34" s="522"/>
      <c r="G34" s="546" t="s">
        <v>325</v>
      </c>
      <c r="H34" s="546"/>
      <c r="I34" s="546"/>
    </row>
    <row r="35" spans="1:9" ht="15">
      <c r="A35" s="522"/>
      <c r="B35" s="522"/>
      <c r="C35" s="522"/>
      <c r="D35" s="522"/>
      <c r="E35" s="522"/>
      <c r="F35" s="522"/>
      <c r="G35" s="522"/>
      <c r="H35" s="522"/>
      <c r="I35" s="522"/>
    </row>
    <row r="36" spans="1:9" ht="15" customHeight="1">
      <c r="A36" s="522" t="s">
        <v>447</v>
      </c>
      <c r="B36" s="522"/>
      <c r="C36" s="522"/>
      <c r="D36" s="522"/>
      <c r="E36" s="522"/>
      <c r="F36" s="522"/>
      <c r="G36" s="522"/>
      <c r="H36" s="522"/>
      <c r="I36" s="522"/>
    </row>
    <row r="37" spans="1:9" ht="15">
      <c r="A37" s="522"/>
      <c r="B37" s="522"/>
      <c r="C37" s="522"/>
      <c r="D37" s="522"/>
      <c r="E37" s="522"/>
      <c r="F37" s="522"/>
      <c r="G37" s="522"/>
      <c r="H37" s="522"/>
      <c r="I37" s="522"/>
    </row>
    <row r="38" spans="1:9" ht="15">
      <c r="A38" s="528" t="s">
        <v>448</v>
      </c>
      <c r="B38" s="528"/>
      <c r="C38" s="528"/>
      <c r="D38" s="528"/>
      <c r="E38" s="528"/>
      <c r="F38" s="528"/>
      <c r="G38" s="528"/>
      <c r="H38" s="528"/>
      <c r="I38" s="528"/>
    </row>
    <row r="39" spans="1:9" ht="15">
      <c r="A39" s="522"/>
      <c r="B39" s="522"/>
      <c r="C39" s="522"/>
      <c r="D39" s="522"/>
      <c r="E39" s="522"/>
      <c r="F39" s="522"/>
      <c r="G39" s="522"/>
      <c r="H39" s="522"/>
      <c r="I39" s="522"/>
    </row>
    <row r="40" spans="1:9" ht="14.25">
      <c r="A40" s="532" t="s">
        <v>449</v>
      </c>
      <c r="B40" s="532"/>
      <c r="C40" s="532"/>
      <c r="D40" s="532"/>
      <c r="E40" s="532"/>
      <c r="F40" s="532"/>
      <c r="G40" s="532"/>
      <c r="H40" s="532"/>
      <c r="I40" s="532"/>
    </row>
    <row r="41" spans="1:9" ht="15">
      <c r="A41" s="269" t="s">
        <v>391</v>
      </c>
      <c r="B41" s="277"/>
      <c r="C41" s="269" t="s">
        <v>450</v>
      </c>
      <c r="D41" s="277"/>
      <c r="E41" s="269" t="s">
        <v>393</v>
      </c>
      <c r="F41" s="277"/>
      <c r="G41" s="266" t="s">
        <v>394</v>
      </c>
      <c r="H41" s="277"/>
      <c r="I41" s="269" t="s">
        <v>451</v>
      </c>
    </row>
    <row r="42" spans="1:9" ht="13.5">
      <c r="A42" s="522" t="s">
        <v>452</v>
      </c>
      <c r="B42" s="522"/>
      <c r="C42" s="522"/>
      <c r="D42" s="522"/>
      <c r="E42" s="522"/>
      <c r="F42" s="522"/>
      <c r="G42" s="522"/>
      <c r="H42" s="522"/>
      <c r="I42" s="522"/>
    </row>
    <row r="43" spans="1:13" ht="13.5">
      <c r="A43" s="522" t="s">
        <v>412</v>
      </c>
      <c r="B43" s="557"/>
      <c r="C43" s="557"/>
      <c r="D43" s="557"/>
      <c r="E43" s="557"/>
      <c r="F43" s="557"/>
      <c r="G43" s="557"/>
      <c r="H43" s="557"/>
      <c r="I43" s="557"/>
      <c r="J43" s="182"/>
      <c r="K43" s="182"/>
      <c r="L43" s="182"/>
      <c r="M43" s="182"/>
    </row>
    <row r="44" spans="1:9" ht="14.25">
      <c r="A44" s="527"/>
      <c r="B44" s="527"/>
      <c r="C44" s="527"/>
      <c r="D44" s="527"/>
      <c r="E44" s="527"/>
      <c r="F44" s="527"/>
      <c r="G44" s="527"/>
      <c r="H44" s="527"/>
      <c r="I44" s="527"/>
    </row>
    <row r="45" spans="1:9" ht="13.5">
      <c r="A45" s="558"/>
      <c r="B45" s="558"/>
      <c r="C45" s="558"/>
      <c r="D45" s="558"/>
      <c r="E45" s="558"/>
      <c r="F45" s="558"/>
      <c r="G45" s="558"/>
      <c r="H45" s="558"/>
      <c r="I45" s="558"/>
    </row>
    <row r="46" spans="1:9" ht="13.5">
      <c r="A46" s="522" t="s">
        <v>453</v>
      </c>
      <c r="B46" s="522"/>
      <c r="C46" s="522"/>
      <c r="D46" s="522"/>
      <c r="E46" s="522"/>
      <c r="F46" s="522"/>
      <c r="G46" s="522"/>
      <c r="H46" s="522"/>
      <c r="I46" s="522"/>
    </row>
    <row r="47" spans="1:9" ht="13.5">
      <c r="A47" s="522"/>
      <c r="B47" s="522"/>
      <c r="C47" s="522"/>
      <c r="D47" s="522"/>
      <c r="E47" s="522"/>
      <c r="F47" s="522"/>
      <c r="G47" s="522"/>
      <c r="H47" s="522"/>
      <c r="I47" s="522"/>
    </row>
    <row r="48" spans="1:9" ht="13.5">
      <c r="A48" s="522" t="s">
        <v>454</v>
      </c>
      <c r="B48" s="522"/>
      <c r="C48" s="522"/>
      <c r="D48" s="522"/>
      <c r="E48" s="522"/>
      <c r="F48" s="522"/>
      <c r="G48" s="522"/>
      <c r="H48" s="522"/>
      <c r="I48" s="522"/>
    </row>
    <row r="49" spans="1:9" ht="13.5">
      <c r="A49" s="522" t="s">
        <v>455</v>
      </c>
      <c r="B49" s="522"/>
      <c r="C49" s="522"/>
      <c r="D49" s="522"/>
      <c r="E49" s="522"/>
      <c r="F49" s="522"/>
      <c r="G49" s="522"/>
      <c r="H49" s="522"/>
      <c r="I49" s="522"/>
    </row>
    <row r="50" spans="1:9" ht="13.5">
      <c r="A50" s="525" t="s">
        <v>285</v>
      </c>
      <c r="B50" s="525"/>
      <c r="C50" s="525"/>
      <c r="D50" s="525"/>
      <c r="E50" s="525"/>
      <c r="F50" s="525"/>
      <c r="G50" s="525"/>
      <c r="H50" s="525"/>
      <c r="I50" s="525"/>
    </row>
    <row r="51" spans="1:9" ht="13.5">
      <c r="A51" s="556" t="s">
        <v>456</v>
      </c>
      <c r="B51" s="556"/>
      <c r="C51" s="556"/>
      <c r="D51" s="556"/>
      <c r="E51" s="556"/>
      <c r="F51" s="556"/>
      <c r="G51" s="556"/>
      <c r="H51" s="556"/>
      <c r="I51" s="556"/>
    </row>
    <row r="52" spans="1:9" ht="13.5">
      <c r="A52" s="525" t="s">
        <v>457</v>
      </c>
      <c r="B52" s="525"/>
      <c r="C52" s="525"/>
      <c r="D52" s="525"/>
      <c r="E52" s="525"/>
      <c r="F52" s="525"/>
      <c r="G52" s="525"/>
      <c r="H52" s="525"/>
      <c r="I52" s="5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525" t="s">
        <v>458</v>
      </c>
      <c r="B1" s="525"/>
      <c r="C1" s="525"/>
      <c r="D1" s="525"/>
      <c r="E1" s="525"/>
      <c r="F1" s="525"/>
      <c r="G1" s="525"/>
      <c r="H1" s="525"/>
      <c r="I1" s="525"/>
    </row>
    <row r="2" spans="1:9" ht="33">
      <c r="A2" s="517" t="s">
        <v>459</v>
      </c>
      <c r="B2" s="517"/>
      <c r="C2" s="517"/>
      <c r="D2" s="517"/>
      <c r="E2" s="517"/>
      <c r="F2" s="517"/>
      <c r="G2" s="517"/>
      <c r="H2" s="517"/>
      <c r="I2" s="517"/>
    </row>
    <row r="3" spans="1:9" ht="12.75">
      <c r="A3" s="547"/>
      <c r="B3" s="547"/>
      <c r="C3" s="547"/>
      <c r="D3" s="547"/>
      <c r="E3" s="547"/>
      <c r="F3" s="547"/>
      <c r="G3" s="547"/>
      <c r="H3" s="547"/>
      <c r="I3" s="547"/>
    </row>
    <row r="4" spans="1:9" ht="12.75">
      <c r="A4" s="2" t="s">
        <v>391</v>
      </c>
      <c r="B4" s="563" t="str">
        <f>(eff_entity)</f>
        <v>GLI-LIPSCOMB COUNTY (2019)</v>
      </c>
      <c r="C4" s="563"/>
      <c r="D4" s="563"/>
      <c r="E4" s="563"/>
      <c r="F4" s="563"/>
      <c r="G4" s="563"/>
      <c r="H4" s="563"/>
      <c r="I4" s="563"/>
    </row>
    <row r="5" spans="1:9" ht="12.75">
      <c r="A5" s="547" t="s">
        <v>353</v>
      </c>
      <c r="B5" s="547"/>
      <c r="C5" s="547"/>
      <c r="D5" s="547"/>
      <c r="E5" s="547"/>
      <c r="F5" s="547"/>
      <c r="G5" s="547"/>
      <c r="H5" s="547"/>
      <c r="I5" s="547"/>
    </row>
    <row r="6" spans="1:9" ht="12.75">
      <c r="A6" s="281"/>
      <c r="B6" s="281"/>
      <c r="C6" s="281"/>
      <c r="D6" s="281"/>
      <c r="E6" s="281"/>
      <c r="F6" s="281"/>
      <c r="G6" s="281"/>
      <c r="H6" s="281"/>
      <c r="I6" s="281"/>
    </row>
    <row r="7" spans="1:9" ht="15">
      <c r="A7" s="502" t="s">
        <v>460</v>
      </c>
      <c r="B7" s="502"/>
      <c r="C7" s="502"/>
      <c r="D7" s="270"/>
      <c r="E7" s="281" t="s">
        <v>461</v>
      </c>
      <c r="F7" s="286"/>
      <c r="G7" s="502" t="s">
        <v>462</v>
      </c>
      <c r="H7" s="502"/>
      <c r="I7" s="502"/>
    </row>
    <row r="8" spans="1:9" ht="12.75">
      <c r="A8" s="547"/>
      <c r="B8" s="547"/>
      <c r="C8" s="547"/>
      <c r="D8" s="287" t="s">
        <v>463</v>
      </c>
      <c r="E8" s="288"/>
      <c r="F8" s="288" t="s">
        <v>464</v>
      </c>
      <c r="G8" s="547"/>
      <c r="H8" s="547"/>
      <c r="I8" s="547"/>
    </row>
    <row r="9" spans="1:9" ht="12.75">
      <c r="A9" s="282"/>
      <c r="B9" s="282"/>
      <c r="C9" s="282"/>
      <c r="D9" s="282"/>
      <c r="E9" s="288"/>
      <c r="F9" s="279"/>
      <c r="G9" s="282"/>
      <c r="H9" s="282"/>
      <c r="I9" s="282"/>
    </row>
    <row r="10" spans="1:9" ht="12.75">
      <c r="A10" s="502" t="s">
        <v>465</v>
      </c>
      <c r="B10" s="502"/>
      <c r="C10" s="502"/>
      <c r="D10" s="502"/>
      <c r="E10" s="563" t="str">
        <f>(eff_entity)</f>
        <v>GLI-LIPSCOMB COUNTY (2019)</v>
      </c>
      <c r="F10" s="563"/>
      <c r="G10" s="563"/>
      <c r="H10" s="502" t="s">
        <v>466</v>
      </c>
      <c r="I10" s="502"/>
    </row>
    <row r="11" spans="1:9" ht="12.75">
      <c r="A11" s="547"/>
      <c r="B11" s="547"/>
      <c r="C11" s="547"/>
      <c r="D11" s="547"/>
      <c r="E11" s="562" t="s">
        <v>353</v>
      </c>
      <c r="F11" s="562"/>
      <c r="G11" s="562"/>
      <c r="H11" s="547"/>
      <c r="I11" s="547"/>
    </row>
    <row r="12" spans="1:9" ht="12.75">
      <c r="A12" s="282"/>
      <c r="B12" s="282"/>
      <c r="C12" s="282"/>
      <c r="D12" s="282"/>
      <c r="E12" s="281"/>
      <c r="F12" s="282"/>
      <c r="G12" s="282"/>
      <c r="H12" s="282"/>
      <c r="I12" s="282"/>
    </row>
    <row r="13" spans="1:9" ht="15">
      <c r="A13" s="522" t="s">
        <v>467</v>
      </c>
      <c r="B13" s="522"/>
      <c r="C13" s="522"/>
      <c r="D13" s="522"/>
      <c r="E13" s="530"/>
      <c r="F13" s="530"/>
      <c r="G13" s="530"/>
      <c r="H13" s="530"/>
      <c r="I13" s="244" t="s">
        <v>468</v>
      </c>
    </row>
    <row r="14" spans="1:9" ht="14.25">
      <c r="A14" s="531"/>
      <c r="B14" s="531"/>
      <c r="C14" s="531"/>
      <c r="D14" s="531"/>
      <c r="E14" s="502" t="s">
        <v>469</v>
      </c>
      <c r="F14" s="502"/>
      <c r="G14" s="502"/>
      <c r="H14" s="502"/>
      <c r="I14" s="502"/>
    </row>
    <row r="15" spans="1:9" ht="14.25">
      <c r="A15" s="531"/>
      <c r="B15" s="531"/>
      <c r="C15" s="531"/>
      <c r="D15" s="531"/>
      <c r="E15" s="502" t="s">
        <v>470</v>
      </c>
      <c r="F15" s="502"/>
      <c r="G15" s="502"/>
      <c r="H15" s="502"/>
      <c r="I15" s="502"/>
    </row>
    <row r="16" spans="1:9" ht="14.25">
      <c r="A16" s="264"/>
      <c r="B16" s="264"/>
      <c r="C16" s="264"/>
      <c r="D16" s="264"/>
      <c r="E16" s="245"/>
      <c r="F16" s="245"/>
      <c r="G16" s="245"/>
      <c r="H16" s="245"/>
      <c r="I16" s="245"/>
    </row>
    <row r="17" spans="1:9" ht="15">
      <c r="A17" s="502" t="s">
        <v>471</v>
      </c>
      <c r="B17" s="502"/>
      <c r="C17" s="502"/>
      <c r="D17" s="502"/>
      <c r="E17" s="502"/>
      <c r="F17" s="502"/>
      <c r="G17" s="530"/>
      <c r="H17" s="530"/>
      <c r="I17" s="530"/>
    </row>
    <row r="18" spans="1:9" ht="12.75">
      <c r="A18" s="547"/>
      <c r="B18" s="547"/>
      <c r="C18" s="547"/>
      <c r="D18" s="547"/>
      <c r="E18" s="547"/>
      <c r="F18" s="547"/>
      <c r="G18" s="562" t="s">
        <v>472</v>
      </c>
      <c r="H18" s="562"/>
      <c r="I18" s="562"/>
    </row>
    <row r="19" spans="1:9" ht="12.75">
      <c r="A19" s="282"/>
      <c r="B19" s="282"/>
      <c r="C19" s="282"/>
      <c r="D19" s="282"/>
      <c r="E19" s="282"/>
      <c r="F19" s="282"/>
      <c r="G19" s="282"/>
      <c r="H19" s="282"/>
      <c r="I19" s="282"/>
    </row>
    <row r="20" spans="1:9" ht="15">
      <c r="A20" s="502" t="s">
        <v>473</v>
      </c>
      <c r="B20" s="502"/>
      <c r="C20" s="502"/>
      <c r="D20" s="502"/>
      <c r="E20" s="530"/>
      <c r="F20" s="530"/>
      <c r="G20" s="530"/>
      <c r="H20" s="530"/>
      <c r="I20" s="279" t="s">
        <v>404</v>
      </c>
    </row>
    <row r="21" spans="1:9" ht="14.25">
      <c r="A21" s="531"/>
      <c r="B21" s="531"/>
      <c r="C21" s="531"/>
      <c r="D21" s="531"/>
      <c r="E21" s="562" t="s">
        <v>474</v>
      </c>
      <c r="F21" s="562"/>
      <c r="G21" s="562"/>
      <c r="H21" s="562"/>
      <c r="I21" s="268"/>
    </row>
    <row r="22" spans="1:9" ht="12.75">
      <c r="A22" s="547"/>
      <c r="B22" s="547"/>
      <c r="C22" s="547"/>
      <c r="D22" s="547"/>
      <c r="E22" s="547" t="s">
        <v>475</v>
      </c>
      <c r="F22" s="547"/>
      <c r="G22" s="547"/>
      <c r="H22" s="547"/>
      <c r="I22" s="288"/>
    </row>
    <row r="23" spans="1:9" ht="12.75">
      <c r="A23" s="282"/>
      <c r="B23" s="282"/>
      <c r="C23" s="282"/>
      <c r="D23" s="282"/>
      <c r="E23" s="281"/>
      <c r="F23" s="282"/>
      <c r="G23" s="282"/>
      <c r="H23" s="282"/>
      <c r="I23" s="288"/>
    </row>
    <row r="24" spans="1:9" ht="15">
      <c r="A24" s="279" t="s">
        <v>476</v>
      </c>
      <c r="B24" s="288"/>
      <c r="C24" s="288"/>
      <c r="D24" s="281"/>
      <c r="E24" s="288"/>
      <c r="F24" s="288"/>
      <c r="G24" s="530"/>
      <c r="H24" s="530"/>
      <c r="I24" s="530"/>
    </row>
    <row r="25" spans="1:9" ht="12.75">
      <c r="A25" s="547"/>
      <c r="B25" s="547"/>
      <c r="C25" s="547"/>
      <c r="D25" s="547"/>
      <c r="E25" s="547"/>
      <c r="F25" s="547"/>
      <c r="G25" s="562" t="s">
        <v>477</v>
      </c>
      <c r="H25" s="562"/>
      <c r="I25" s="562"/>
    </row>
    <row r="26" spans="1:9" ht="12.75">
      <c r="A26" s="281"/>
      <c r="B26" s="281"/>
      <c r="C26" s="281"/>
      <c r="D26" s="281"/>
      <c r="E26" s="281"/>
      <c r="F26" s="281"/>
      <c r="G26" s="281"/>
      <c r="H26" s="281"/>
      <c r="I26" s="281"/>
    </row>
    <row r="27" spans="1:9" ht="12.75">
      <c r="A27" s="502" t="s">
        <v>478</v>
      </c>
      <c r="B27" s="502"/>
      <c r="C27" s="502"/>
      <c r="D27" s="502"/>
      <c r="E27" s="502"/>
      <c r="F27" s="502"/>
      <c r="G27" s="502"/>
      <c r="H27" s="502"/>
      <c r="I27" s="502"/>
    </row>
    <row r="28" spans="1:9" ht="15">
      <c r="A28" s="502" t="s">
        <v>479</v>
      </c>
      <c r="B28" s="502"/>
      <c r="C28" s="530"/>
      <c r="D28" s="530"/>
      <c r="E28" s="530"/>
      <c r="F28" s="530"/>
      <c r="G28" s="530"/>
      <c r="H28" s="530"/>
      <c r="I28" s="279" t="s">
        <v>404</v>
      </c>
    </row>
    <row r="29" spans="1:9" ht="12.75">
      <c r="A29" s="547"/>
      <c r="B29" s="547"/>
      <c r="C29" s="502" t="s">
        <v>480</v>
      </c>
      <c r="D29" s="502"/>
      <c r="E29" s="502"/>
      <c r="F29" s="502"/>
      <c r="G29" s="502"/>
      <c r="H29" s="502"/>
      <c r="I29" s="502"/>
    </row>
    <row r="30" spans="1:9" ht="12.75">
      <c r="A30" s="547"/>
      <c r="B30" s="547"/>
      <c r="C30" s="547" t="s">
        <v>481</v>
      </c>
      <c r="D30" s="547"/>
      <c r="E30" s="547"/>
      <c r="F30" s="547"/>
      <c r="G30" s="547"/>
      <c r="H30" s="547"/>
      <c r="I30" s="288"/>
    </row>
    <row r="31" spans="1:9" ht="12.75">
      <c r="A31" s="282"/>
      <c r="B31" s="282"/>
      <c r="C31" s="281"/>
      <c r="D31" s="282"/>
      <c r="E31" s="282"/>
      <c r="F31" s="282"/>
      <c r="G31" s="282"/>
      <c r="H31" s="282"/>
      <c r="I31" s="288"/>
    </row>
    <row r="32" spans="1:9" ht="15">
      <c r="A32" s="502" t="s">
        <v>476</v>
      </c>
      <c r="B32" s="502"/>
      <c r="C32" s="502"/>
      <c r="D32" s="502"/>
      <c r="E32" s="502"/>
      <c r="F32" s="502"/>
      <c r="G32" s="530"/>
      <c r="H32" s="530"/>
      <c r="I32" s="530"/>
    </row>
    <row r="33" spans="1:9" ht="12.75">
      <c r="A33" s="547"/>
      <c r="B33" s="547"/>
      <c r="C33" s="547"/>
      <c r="D33" s="547"/>
      <c r="E33" s="547"/>
      <c r="F33" s="547"/>
      <c r="G33" s="562" t="s">
        <v>477</v>
      </c>
      <c r="H33" s="562"/>
      <c r="I33" s="562"/>
    </row>
    <row r="34" spans="1:9" ht="12.75">
      <c r="A34" s="282"/>
      <c r="B34" s="282"/>
      <c r="C34" s="282"/>
      <c r="D34" s="282"/>
      <c r="E34" s="282"/>
      <c r="F34" s="282"/>
      <c r="G34" s="282"/>
      <c r="H34" s="282"/>
      <c r="I34" s="282"/>
    </row>
    <row r="35" spans="1:9" ht="12.75">
      <c r="A35" s="502" t="s">
        <v>482</v>
      </c>
      <c r="B35" s="502"/>
      <c r="C35" s="502"/>
      <c r="D35" s="502"/>
      <c r="E35" s="502"/>
      <c r="F35" s="502"/>
      <c r="G35" s="502"/>
      <c r="H35" s="502"/>
      <c r="I35" s="502"/>
    </row>
    <row r="36" spans="1:9" ht="15">
      <c r="A36" s="502" t="s">
        <v>479</v>
      </c>
      <c r="B36" s="502"/>
      <c r="C36" s="530"/>
      <c r="D36" s="530"/>
      <c r="E36" s="530"/>
      <c r="F36" s="530"/>
      <c r="G36" s="530"/>
      <c r="H36" s="530"/>
      <c r="I36" s="279" t="s">
        <v>404</v>
      </c>
    </row>
    <row r="37" spans="1:9" ht="12.75">
      <c r="A37" s="547"/>
      <c r="B37" s="547"/>
      <c r="C37" s="562" t="s">
        <v>483</v>
      </c>
      <c r="D37" s="562"/>
      <c r="E37" s="562"/>
      <c r="F37" s="562"/>
      <c r="G37" s="562"/>
      <c r="H37" s="562"/>
      <c r="I37" s="288"/>
    </row>
    <row r="38" spans="1:9" ht="12.75">
      <c r="A38" s="547"/>
      <c r="B38" s="547"/>
      <c r="C38" s="547" t="s">
        <v>484</v>
      </c>
      <c r="D38" s="547"/>
      <c r="E38" s="547"/>
      <c r="F38" s="547"/>
      <c r="G38" s="547"/>
      <c r="H38" s="547"/>
      <c r="I38" s="288"/>
    </row>
    <row r="39" spans="1:9" ht="12.75">
      <c r="A39" s="281"/>
      <c r="B39" s="281"/>
      <c r="C39" s="281"/>
      <c r="D39" s="282"/>
      <c r="E39" s="282"/>
      <c r="F39" s="282"/>
      <c r="G39" s="282"/>
      <c r="H39" s="282"/>
      <c r="I39" s="288"/>
    </row>
    <row r="40" spans="1:9" ht="15">
      <c r="A40" s="279" t="s">
        <v>391</v>
      </c>
      <c r="B40" s="530"/>
      <c r="C40" s="530"/>
      <c r="D40" s="530"/>
      <c r="E40" s="530"/>
      <c r="F40" s="530"/>
      <c r="G40" s="502" t="s">
        <v>485</v>
      </c>
      <c r="H40" s="502"/>
      <c r="I40" s="502"/>
    </row>
    <row r="41" spans="1:9" ht="12.75">
      <c r="A41" s="288"/>
      <c r="B41" s="562" t="s">
        <v>486</v>
      </c>
      <c r="C41" s="562"/>
      <c r="D41" s="562"/>
      <c r="E41" s="562"/>
      <c r="F41" s="562"/>
      <c r="G41" s="547"/>
      <c r="H41" s="547"/>
      <c r="I41" s="547"/>
    </row>
    <row r="42" spans="1:9" ht="12.75">
      <c r="A42" s="288"/>
      <c r="B42" s="281"/>
      <c r="C42" s="282"/>
      <c r="D42" s="282"/>
      <c r="E42" s="282"/>
      <c r="F42" s="282"/>
      <c r="G42" s="282"/>
      <c r="H42" s="282"/>
      <c r="I42" s="282"/>
    </row>
    <row r="43" spans="1:13" ht="12.75">
      <c r="A43" s="502" t="s">
        <v>487</v>
      </c>
      <c r="B43" s="565"/>
      <c r="C43" s="565"/>
      <c r="D43" s="565"/>
      <c r="E43" s="565"/>
      <c r="F43" s="565"/>
      <c r="G43" s="566">
        <f>(dateofmeeting)</f>
        <v>0</v>
      </c>
      <c r="H43" s="566"/>
      <c r="I43" s="566"/>
      <c r="J43" s="182"/>
      <c r="K43" s="182"/>
      <c r="L43" s="182"/>
      <c r="M43" s="182"/>
    </row>
    <row r="44" spans="1:9" ht="12.75">
      <c r="A44" s="547"/>
      <c r="B44" s="547"/>
      <c r="C44" s="547"/>
      <c r="D44" s="547"/>
      <c r="E44" s="547"/>
      <c r="F44" s="547"/>
      <c r="G44" s="562" t="s">
        <v>488</v>
      </c>
      <c r="H44" s="562"/>
      <c r="I44" s="562"/>
    </row>
    <row r="45" spans="1:9" ht="12.75">
      <c r="A45" s="282"/>
      <c r="B45" s="282"/>
      <c r="C45" s="282"/>
      <c r="D45" s="282"/>
      <c r="E45" s="282"/>
      <c r="F45" s="282"/>
      <c r="G45" s="281"/>
      <c r="H45" s="282"/>
      <c r="I45" s="282"/>
    </row>
    <row r="46" spans="1:9" ht="12.75">
      <c r="A46" s="245" t="s">
        <v>489</v>
      </c>
      <c r="B46" s="563">
        <f>(meetingplace)</f>
        <v>0</v>
      </c>
      <c r="C46" s="563"/>
      <c r="D46" s="563"/>
      <c r="E46" s="563"/>
      <c r="F46" s="563"/>
      <c r="G46" s="563"/>
      <c r="H46" s="563"/>
      <c r="I46" s="563"/>
    </row>
    <row r="47" spans="1:9" ht="12.75">
      <c r="A47" s="282"/>
      <c r="B47" s="562" t="s">
        <v>490</v>
      </c>
      <c r="C47" s="562"/>
      <c r="D47" s="562"/>
      <c r="E47" s="562"/>
      <c r="F47" s="562"/>
      <c r="G47" s="562"/>
      <c r="H47" s="562"/>
      <c r="I47" s="562"/>
    </row>
    <row r="48" spans="1:9" ht="12.75">
      <c r="A48" s="282"/>
      <c r="B48" s="281"/>
      <c r="C48" s="282"/>
      <c r="D48" s="282"/>
      <c r="E48" s="282"/>
      <c r="F48" s="282"/>
      <c r="G48" s="282"/>
      <c r="H48" s="282"/>
      <c r="I48" s="282"/>
    </row>
    <row r="49" spans="1:9" ht="12.75">
      <c r="A49" s="245" t="s">
        <v>489</v>
      </c>
      <c r="B49" s="563">
        <f>(timeofmeeting)</f>
        <v>0</v>
      </c>
      <c r="C49" s="563"/>
      <c r="D49" s="563"/>
      <c r="E49" s="563"/>
      <c r="F49" s="282"/>
      <c r="G49" s="281"/>
      <c r="H49" s="282"/>
      <c r="I49" s="282"/>
    </row>
    <row r="50" spans="1:9" ht="12.75">
      <c r="A50" s="282"/>
      <c r="B50" s="562" t="s">
        <v>491</v>
      </c>
      <c r="C50" s="562"/>
      <c r="D50" s="562"/>
      <c r="E50" s="562"/>
      <c r="F50" s="282"/>
      <c r="G50" s="281"/>
      <c r="H50" s="282"/>
      <c r="I50" s="282"/>
    </row>
    <row r="51" spans="1:9" ht="12.75">
      <c r="A51" s="282"/>
      <c r="B51" s="281"/>
      <c r="C51" s="282"/>
      <c r="D51" s="282"/>
      <c r="E51" s="282"/>
      <c r="F51" s="282"/>
      <c r="G51" s="281"/>
      <c r="H51" s="282"/>
      <c r="I51" s="282"/>
    </row>
    <row r="52" spans="1:9" ht="12.75">
      <c r="A52" s="282" t="s">
        <v>391</v>
      </c>
      <c r="B52" s="561"/>
      <c r="C52" s="561"/>
      <c r="D52" s="561"/>
      <c r="E52" s="547" t="s">
        <v>492</v>
      </c>
      <c r="F52" s="547"/>
      <c r="G52" s="547"/>
      <c r="H52" s="547"/>
      <c r="I52" s="547"/>
    </row>
    <row r="53" spans="1:9" ht="12.75">
      <c r="A53" s="282"/>
      <c r="B53" s="562" t="s">
        <v>486</v>
      </c>
      <c r="C53" s="562"/>
      <c r="D53" s="562"/>
      <c r="E53" s="282"/>
      <c r="F53" s="282"/>
      <c r="G53" s="281"/>
      <c r="H53" s="282"/>
      <c r="I53" s="282"/>
    </row>
    <row r="54" spans="1:9" ht="12.75">
      <c r="A54" s="561"/>
      <c r="B54" s="561"/>
      <c r="C54" s="561"/>
      <c r="D54" s="561"/>
      <c r="E54" s="561"/>
      <c r="F54" s="561"/>
      <c r="G54" s="561"/>
      <c r="H54" s="282"/>
      <c r="I54" s="282"/>
    </row>
    <row r="55" spans="1:9" ht="12.75">
      <c r="A55" s="562" t="s">
        <v>493</v>
      </c>
      <c r="B55" s="562"/>
      <c r="C55" s="562"/>
      <c r="D55" s="562"/>
      <c r="E55" s="562"/>
      <c r="F55" s="562"/>
      <c r="G55" s="562"/>
      <c r="H55" s="282"/>
      <c r="I55" s="282"/>
    </row>
    <row r="56" spans="1:9" ht="12.75">
      <c r="A56" s="282"/>
      <c r="B56" s="281"/>
      <c r="C56" s="282"/>
      <c r="D56" s="282"/>
      <c r="E56" s="282"/>
      <c r="F56" s="282"/>
      <c r="G56" s="281"/>
      <c r="H56" s="282"/>
      <c r="I56" s="282"/>
    </row>
    <row r="57" spans="1:9" ht="12.75">
      <c r="A57" s="502" t="s">
        <v>454</v>
      </c>
      <c r="B57" s="502"/>
      <c r="C57" s="502"/>
      <c r="D57" s="502"/>
      <c r="E57" s="502"/>
      <c r="F57" s="502"/>
      <c r="G57" s="502"/>
      <c r="H57" s="502"/>
      <c r="I57" s="502"/>
    </row>
    <row r="58" spans="1:9" ht="12.75">
      <c r="A58" s="502" t="s">
        <v>455</v>
      </c>
      <c r="B58" s="502"/>
      <c r="C58" s="502"/>
      <c r="D58" s="502"/>
      <c r="E58" s="502"/>
      <c r="F58" s="502"/>
      <c r="G58" s="502"/>
      <c r="H58" s="502"/>
      <c r="I58" s="502"/>
    </row>
    <row r="59" spans="1:9" ht="12.75">
      <c r="A59" s="545" t="s">
        <v>285</v>
      </c>
      <c r="B59" s="545"/>
      <c r="C59" s="545"/>
      <c r="D59" s="545"/>
      <c r="E59" s="545"/>
      <c r="F59" s="545"/>
      <c r="G59" s="545"/>
      <c r="H59" s="545"/>
      <c r="I59" s="545"/>
    </row>
    <row r="60" spans="1:9" ht="12.75">
      <c r="A60" s="564" t="s">
        <v>494</v>
      </c>
      <c r="B60" s="564"/>
      <c r="C60" s="564"/>
      <c r="D60" s="564"/>
      <c r="E60" s="564"/>
      <c r="F60" s="564"/>
      <c r="G60" s="564"/>
      <c r="H60" s="564"/>
      <c r="I60" s="564"/>
    </row>
    <row r="61" spans="1:9" ht="12.75">
      <c r="A61" s="545" t="s">
        <v>495</v>
      </c>
      <c r="B61" s="545"/>
      <c r="C61" s="545"/>
      <c r="D61" s="545"/>
      <c r="E61" s="545"/>
      <c r="F61" s="545"/>
      <c r="G61" s="545"/>
      <c r="H61" s="545"/>
      <c r="I61" s="545"/>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Terri Cornelsen</cp:lastModifiedBy>
  <cp:lastPrinted>2019-07-15T15:43:50Z</cp:lastPrinted>
  <dcterms:created xsi:type="dcterms:W3CDTF">2014-05-28T09:15:51Z</dcterms:created>
  <dcterms:modified xsi:type="dcterms:W3CDTF">2019-10-15T20:39:41Z</dcterms:modified>
  <cp:category/>
  <cp:version/>
  <cp:contentType/>
  <cp:contentStatus/>
</cp:coreProperties>
</file>